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375" firstSheet="2" activeTab="3"/>
  </bookViews>
  <sheets>
    <sheet name="ต.ค.-ธ.ค.55" sheetId="1" r:id="rId1"/>
    <sheet name="ม.ค.56-มี.ค.56" sheetId="2" r:id="rId2"/>
    <sheet name="เม.ย.-มิ.ย.56" sheetId="3" r:id="rId3"/>
    <sheet name="ก.ค.56-ก.ย.56" sheetId="4" r:id="rId4"/>
  </sheets>
  <definedNames>
    <definedName name="_xlnm.Print_Area" localSheetId="0">'ต.ค.-ธ.ค.55'!$A$1:$L$319</definedName>
    <definedName name="_xlnm.Print_Titles" localSheetId="0">'ต.ค.-ธ.ค.55'!$5:$8</definedName>
  </definedNames>
  <calcPr fullCalcOnLoad="1"/>
</workbook>
</file>

<file path=xl/sharedStrings.xml><?xml version="1.0" encoding="utf-8"?>
<sst xmlns="http://schemas.openxmlformats.org/spreadsheetml/2006/main" count="1033" uniqueCount="168">
  <si>
    <t>หมวดรายจ่าย/ประเภทงาน</t>
  </si>
  <si>
    <t>รายจ่ายตั้งแต่</t>
  </si>
  <si>
    <t>มีความจำเป็น</t>
  </si>
  <si>
    <t>หมายเหตุ</t>
  </si>
  <si>
    <t>งบประมาณ</t>
  </si>
  <si>
    <t>ต้องใช้</t>
  </si>
  <si>
    <t>ตั้งไว้</t>
  </si>
  <si>
    <t>ต่อไปอีก</t>
  </si>
  <si>
    <t>(รวมตั้งแต่ต้นปี)</t>
  </si>
  <si>
    <t>จำนวน</t>
  </si>
  <si>
    <t>รายจ่ายตามงบประมาณ</t>
  </si>
  <si>
    <t>ก.</t>
  </si>
  <si>
    <t>รายจ่ายประจำ</t>
  </si>
  <si>
    <t>1.</t>
  </si>
  <si>
    <t>เงินเดือน</t>
  </si>
  <si>
    <t>เงินเดือน/ค่าตอบแทนผู้บริหาร</t>
  </si>
  <si>
    <t>เงินเดือนพนักงาน</t>
  </si>
  <si>
    <t>เงินเพิ่มต่าง ๆ</t>
  </si>
  <si>
    <t>เงินประจำตำแหน่งของผู้บริหาร</t>
  </si>
  <si>
    <t>เงินเดือน/ค่าตอบแทนเลขานุการฯ</t>
  </si>
  <si>
    <t>2.</t>
  </si>
  <si>
    <t>ค่าจ้างประจำ</t>
  </si>
  <si>
    <t>ค่าจ้างลูกจ้างประจำ</t>
  </si>
  <si>
    <t>ค่าจ้างชั่วคราว</t>
  </si>
  <si>
    <t>ค่าตอบแทน</t>
  </si>
  <si>
    <t>ค่าเบี้ยประชุม</t>
  </si>
  <si>
    <t>ค่าตอบแทนการปฏิบัติงานนอกเวลาราชการ</t>
  </si>
  <si>
    <t>เงินช่วยเหลือการศึกษาบุตร</t>
  </si>
  <si>
    <t>เงินช่วยเหลือค่ารักษาพยาบาล</t>
  </si>
  <si>
    <t>ยอดยกไป</t>
  </si>
  <si>
    <t>ยอดยกมา</t>
  </si>
  <si>
    <t>ค่าใช้สอย</t>
  </si>
  <si>
    <t>รายจ่ายเพื่อให้ได้มาซึ่งบริการ</t>
  </si>
  <si>
    <t>รายจ่ายเกี่ยวกับการรับรองและพิธีการ</t>
  </si>
  <si>
    <t>ค่าวัสดุ</t>
  </si>
  <si>
    <t>วัสดุสำนักงาน</t>
  </si>
  <si>
    <t>วัสดุไฟฟ้าและวิทยุ</t>
  </si>
  <si>
    <t>วัสดุงานบ้านงานครัว</t>
  </si>
  <si>
    <t>วัสดุก่อสร้าง</t>
  </si>
  <si>
    <t>วัสดุยานพาหนะและขนส่ง</t>
  </si>
  <si>
    <t>วัสดุเครื่องคอมพิวเตอร์</t>
  </si>
  <si>
    <t>ค่าสาธารณูปโภค</t>
  </si>
  <si>
    <t>ค่าไฟฟ้า</t>
  </si>
  <si>
    <t>ค่าโทรศัพท์</t>
  </si>
  <si>
    <t>ค่าไปรษณีย์ฯ</t>
  </si>
  <si>
    <t>ค่าบริการทางด้านโทรคมนาคม</t>
  </si>
  <si>
    <t>ข.</t>
  </si>
  <si>
    <t>รายจ่ายเพื่อการลงทุน</t>
  </si>
  <si>
    <t>ค่าครุภัณฑ์</t>
  </si>
  <si>
    <t>ครุภัณฑ์สำนักงาน</t>
  </si>
  <si>
    <t>รวมรายจ่ายตามงบประมาณทั้งสิ้น</t>
  </si>
  <si>
    <t>(งวด 3 เดือน)</t>
  </si>
  <si>
    <t>3.</t>
  </si>
  <si>
    <t>4.</t>
  </si>
  <si>
    <t>วัสดุคอมพิวเตอร์</t>
  </si>
  <si>
    <t>5.</t>
  </si>
  <si>
    <t>รายจ่ายเพื่อการบำรุงรักษาหรือซ่อมแซมทรัพย์</t>
  </si>
  <si>
    <t>เงินอุดหนุน</t>
  </si>
  <si>
    <t>6.</t>
  </si>
  <si>
    <t>ค่าที่ดินและสิ่งก่อสร้าง</t>
  </si>
  <si>
    <t>วัสดุกีฬา</t>
  </si>
  <si>
    <t>รายจ่ายตามข้อผูกพัน</t>
  </si>
  <si>
    <t>เงินสมทบกองทุนประกันสังคม</t>
  </si>
  <si>
    <t>เงินสำรองจ่าย</t>
  </si>
  <si>
    <t xml:space="preserve">เงินเพิ่มต่างๆ </t>
  </si>
  <si>
    <t>ค่าเช่าบ้าน</t>
  </si>
  <si>
    <t>รายจ่ายเกี่ยวเนื่องกับการปฏิบัติราชการฯ</t>
  </si>
  <si>
    <t>ค่าอาหารเสริม (นม) สปช.</t>
  </si>
  <si>
    <t>เงินสมทบกองทุนประกันสังคม 5%</t>
  </si>
  <si>
    <t>เงินสงเคราะห์เบี้ยยังชีพผู้สูงอายุ</t>
  </si>
  <si>
    <t>รวม</t>
  </si>
  <si>
    <t>เงินอุดหนุนทั่วไปค้างจ่าย</t>
  </si>
  <si>
    <t>รวมรายจ่ายนอกงบประมาณทั้งสิ้น</t>
  </si>
  <si>
    <t>ค่าตอบแทนผู้ปฏิบัติราชการฯ</t>
  </si>
  <si>
    <t>รายจ่ายเพื่อบำรุงรักษาหรือซ่อมแซมทรัพย์สิน</t>
  </si>
  <si>
    <t>ค่าตอบแทนประธาน รองประธาน สมาชิก และเลขานุการสภาฯ</t>
  </si>
  <si>
    <t>รวมรายจ่ายตามงบประมาณ</t>
  </si>
  <si>
    <t>รายจ่ายค้างจ่าย</t>
  </si>
  <si>
    <t>โครงการปรับปรุงภูมิทัศน์ที่ทำการ อบต.</t>
  </si>
  <si>
    <t>โครงการก่อสร้างโรงเก็บรถยนต์</t>
  </si>
  <si>
    <t>โครงการยกระดับถนนหน้าองค์การบริหารส่วนตำบล</t>
  </si>
  <si>
    <t>โครงการก่อสร้างรั้วพร้อมป้ายที่ทำการ อบต.</t>
  </si>
  <si>
    <t>โครงการก่อสร้างที่จอดรถผู้มาใช้บริการทั่วไป</t>
  </si>
  <si>
    <t>โครงการปรับปรุงภูมิทัศน์ด้านหน้าที่ทำการ อบต.</t>
  </si>
  <si>
    <t>ค่าจ้างที่ปรึกษาซึ่งไม่เกี่ยวกับครุภัณฑ์ หรือสิ่งก่อสร้างฯ</t>
  </si>
  <si>
    <t>ก่อสร้างถนน คสล. ในโรงเรียนบ้านทะเลปัง ม. 1</t>
  </si>
  <si>
    <t>ค่าก่อสร้างถนน คสล. ในโรงเรียนบ้านหนองบอน  ม. 9</t>
  </si>
  <si>
    <t>ค่าก่อสร้างถนน คสล. ในโรงเรียนบ้านลำคลอง  ม.7</t>
  </si>
  <si>
    <t>ค่าก่อสร้างถนน ซอยบ้านนายดล  สุขช่วย  ม. 4</t>
  </si>
  <si>
    <t>ก่อสร้างระบบประปาหมู่บ้าน  ม. 8</t>
  </si>
  <si>
    <t>ค่าอาหารเสริม (นม)  ศพด.</t>
  </si>
  <si>
    <t>ค่าอาหารกลางวัน  ศพด. วัดหัวลำภู</t>
  </si>
  <si>
    <t>เงินเพิ่มการครองชีพชั่วคราว</t>
  </si>
  <si>
    <t>ค่าตอบแทนครดูแลเด็ก  ศพด. วัดทะเลปัง</t>
  </si>
  <si>
    <t>ค่าวัสดุสื่อการเรียนการสอน</t>
  </si>
  <si>
    <t>กสจ. 3%</t>
  </si>
  <si>
    <t>ค่ากระแสไฟฟ้าสถานีสูบน้ำ</t>
  </si>
  <si>
    <t>กิจกรรมการแข่งขันกีฬา</t>
  </si>
  <si>
    <t>เงินพัฒนาครอบครัวในชุมชน</t>
  </si>
  <si>
    <t>ค่าขยายท่อเมนต์จ่ายน้ำประปา  ม. 4,8</t>
  </si>
  <si>
    <t>เงินอุดหนุนสำหรับโครงการส่งเสริมและพัฒนาองค์กรความรู้ให้แก่ อปท.</t>
  </si>
  <si>
    <t>เงินอุดหนุนศูนย์ข้อมูลข่าวสารการซื้อหรือการจ้างฯ</t>
  </si>
  <si>
    <t>เงินอุดหนุนเฉพาะกิจ</t>
  </si>
  <si>
    <t xml:space="preserve">ค่าก่อสร้างระบบประปาหมู่บ้านแบบประปาผิวดินขนาดใหญ่ </t>
  </si>
  <si>
    <t>บานทะเลปัง  หมู่ที่  2</t>
  </si>
  <si>
    <t>ขยายเขตท่อเมนต์ประปาหมู่บ้าน</t>
  </si>
  <si>
    <t xml:space="preserve"> </t>
  </si>
  <si>
    <t>องค์การบริหารส่วนตำบลจันอัด    อำเภอโนนสูง  จังหวัดนครราชสีมา</t>
  </si>
  <si>
    <t>เงินประโยชน์ตอบแทนอื่นเป็นกรณีพิเศษ</t>
  </si>
  <si>
    <t>รายจ่ายเกี่ยวเนื่องกับการปฏิบัติราชการไม่เข้าฯ</t>
  </si>
  <si>
    <t>วัสดุน้ำมันเชื้อเพลิงและหล่อลื่น</t>
  </si>
  <si>
    <t>วัสดุวิทยาศาสตร์การแพทย์</t>
  </si>
  <si>
    <t>วัสดุเครื่องบริโภค</t>
  </si>
  <si>
    <t>8.</t>
  </si>
  <si>
    <t>6.1</t>
  </si>
  <si>
    <t>6.2</t>
  </si>
  <si>
    <r>
      <t>ด้าน</t>
    </r>
    <r>
      <rPr>
        <b/>
        <i/>
        <sz val="15"/>
        <rFont val="Browallia New"/>
        <family val="2"/>
      </rPr>
      <t xml:space="preserve">บริหารงานทั่วไป      </t>
    </r>
    <r>
      <rPr>
        <b/>
        <i/>
        <u val="single"/>
        <sz val="15"/>
        <rFont val="Browallia New"/>
        <family val="2"/>
      </rPr>
      <t>แผนงาน</t>
    </r>
    <r>
      <rPr>
        <b/>
        <i/>
        <sz val="15"/>
        <rFont val="Browallia New"/>
        <family val="2"/>
      </rPr>
      <t xml:space="preserve">บริหารงานทั่วไป     </t>
    </r>
    <r>
      <rPr>
        <b/>
        <i/>
        <u val="single"/>
        <sz val="15"/>
        <rFont val="Browallia New"/>
        <family val="2"/>
      </rPr>
      <t>งาน</t>
    </r>
    <r>
      <rPr>
        <b/>
        <i/>
        <sz val="15"/>
        <rFont val="Browallia New"/>
        <family val="2"/>
      </rPr>
      <t>บริหารทั่วไป</t>
    </r>
  </si>
  <si>
    <r>
      <t>ด้านการดำเนินงานอื่น</t>
    </r>
    <r>
      <rPr>
        <b/>
        <i/>
        <sz val="15"/>
        <rFont val="Browallia New"/>
        <family val="2"/>
      </rPr>
      <t xml:space="preserve">      </t>
    </r>
    <r>
      <rPr>
        <b/>
        <i/>
        <u val="single"/>
        <sz val="15"/>
        <rFont val="Browallia New"/>
        <family val="2"/>
      </rPr>
      <t>แผนงาน</t>
    </r>
    <r>
      <rPr>
        <b/>
        <i/>
        <sz val="15"/>
        <rFont val="Browallia New"/>
        <family val="2"/>
      </rPr>
      <t xml:space="preserve">งบกลาง     </t>
    </r>
    <r>
      <rPr>
        <b/>
        <i/>
        <u val="single"/>
        <sz val="15"/>
        <rFont val="Browallia New"/>
        <family val="2"/>
      </rPr>
      <t>งานงบกลาง</t>
    </r>
  </si>
  <si>
    <t>เงินกองทุนการศึกษา</t>
  </si>
  <si>
    <t>เงินช่วยเหลืองบประมาณรายจ่ายเฉพาะการ</t>
  </si>
  <si>
    <t>โครงการบ้านท้องถิ่นไทยเทิดไท้องค์ราชัน84พรรษา</t>
  </si>
  <si>
    <t>เบี้ยยังชีพผู้สูงอายุ</t>
  </si>
  <si>
    <t>เบี้ยยังชีพคนพิการ</t>
  </si>
  <si>
    <t>เบี้ยยังชีพผู้ป่วยเอดส์</t>
  </si>
  <si>
    <r>
      <t>ด้าน</t>
    </r>
    <r>
      <rPr>
        <b/>
        <i/>
        <sz val="15"/>
        <rFont val="Browallia New"/>
        <family val="2"/>
      </rPr>
      <t xml:space="preserve">บริหารงานทั่วไป      </t>
    </r>
    <r>
      <rPr>
        <b/>
        <i/>
        <u val="single"/>
        <sz val="15"/>
        <rFont val="Browallia New"/>
        <family val="2"/>
      </rPr>
      <t>แผนงาน</t>
    </r>
    <r>
      <rPr>
        <b/>
        <i/>
        <sz val="15"/>
        <rFont val="Browallia New"/>
        <family val="2"/>
      </rPr>
      <t xml:space="preserve">บริหารงานทั่วไป     </t>
    </r>
    <r>
      <rPr>
        <b/>
        <i/>
        <u val="single"/>
        <sz val="15"/>
        <rFont val="Browallia New"/>
        <family val="2"/>
      </rPr>
      <t>งาน</t>
    </r>
    <r>
      <rPr>
        <b/>
        <i/>
        <sz val="15"/>
        <rFont val="Browallia New"/>
        <family val="2"/>
      </rPr>
      <t>บริหารงานคลัง</t>
    </r>
  </si>
  <si>
    <t>ค่าตอบแทนคณะกรรมการเปิดซองสอบราคา</t>
  </si>
  <si>
    <t>ค่าตอบแทนคณะกรรมการตรวจรับงานจ้าง</t>
  </si>
  <si>
    <r>
      <t>ด้าน</t>
    </r>
    <r>
      <rPr>
        <b/>
        <i/>
        <sz val="15"/>
        <rFont val="Browallia New"/>
        <family val="2"/>
      </rPr>
      <t xml:space="preserve">บริการชุมชนและสังคม      </t>
    </r>
    <r>
      <rPr>
        <b/>
        <i/>
        <u val="single"/>
        <sz val="15"/>
        <rFont val="Browallia New"/>
        <family val="2"/>
      </rPr>
      <t>แผนงาน</t>
    </r>
    <r>
      <rPr>
        <b/>
        <i/>
        <sz val="15"/>
        <rFont val="Browallia New"/>
        <family val="2"/>
      </rPr>
      <t xml:space="preserve">เคหะและชุมชน       </t>
    </r>
    <r>
      <rPr>
        <b/>
        <i/>
        <u val="single"/>
        <sz val="15"/>
        <rFont val="Browallia New"/>
        <family val="2"/>
      </rPr>
      <t>งาน</t>
    </r>
    <r>
      <rPr>
        <b/>
        <i/>
        <sz val="15"/>
        <rFont val="Browallia New"/>
        <family val="2"/>
      </rPr>
      <t>บริหารทั่วไปเกี่ยวกับเคหะและชุมชน</t>
    </r>
  </si>
  <si>
    <t>วัสดุประปา</t>
  </si>
  <si>
    <t>เงินสมทบกองทุนหลักประกันสุขภาพ</t>
  </si>
  <si>
    <t>เงินสมทบกองทุนบำเหน็จบำเหน็จบำนาญ (กบท.)</t>
  </si>
  <si>
    <t>ค่าครุภัณฑ์คอมพิวเตอร์</t>
  </si>
  <si>
    <t>ค่าครุภัณฑ์สำนักงาน</t>
  </si>
  <si>
    <t>เงินอุดหนุนกิจการกาชาดจังหวัดนครราชสีมา</t>
  </si>
  <si>
    <t>อุดหนุนโครงการพัฒนาสาธารณสุข</t>
  </si>
  <si>
    <t>รายงานแสดงผลการดำเนินงาน  ประจำปีงบประมาณ พ.ศ. 2556</t>
  </si>
  <si>
    <t>งวดตั้งที่วันที่  1  ตุลาคม  2555   ถึงวันที่  31 ธันวาคม  2555  (งวด  3 เดือน)</t>
  </si>
  <si>
    <t>1 ต.ค. 55  -</t>
  </si>
  <si>
    <t>31 ธ.ค. 55</t>
  </si>
  <si>
    <r>
      <t>ด้าน</t>
    </r>
    <r>
      <rPr>
        <b/>
        <i/>
        <sz val="15"/>
        <rFont val="Browallia New"/>
        <family val="2"/>
      </rPr>
      <t xml:space="preserve">บริหารงานทั่วไป      </t>
    </r>
    <r>
      <rPr>
        <b/>
        <i/>
        <u val="single"/>
        <sz val="15"/>
        <rFont val="Browallia New"/>
        <family val="2"/>
      </rPr>
      <t>แผนงาน</t>
    </r>
    <r>
      <rPr>
        <b/>
        <i/>
        <sz val="15"/>
        <rFont val="Browallia New"/>
        <family val="2"/>
      </rPr>
      <t xml:space="preserve">การศึกษา     </t>
    </r>
    <r>
      <rPr>
        <b/>
        <i/>
        <u val="single"/>
        <sz val="15"/>
        <rFont val="Browallia New"/>
        <family val="2"/>
      </rPr>
      <t>งาน</t>
    </r>
    <r>
      <rPr>
        <b/>
        <i/>
        <sz val="15"/>
        <rFont val="Browallia New"/>
        <family val="2"/>
      </rPr>
      <t>บริหารทั่วไปเกี่ยวกับการศึกษา</t>
    </r>
  </si>
  <si>
    <t>วัสดุอาหารเสริม (นม)</t>
  </si>
  <si>
    <t>หมวดเงินอุดหนุน</t>
  </si>
  <si>
    <t>เงินอุดหนุนโรงเรียนต่างๆ ในเขตตำบลจันอัด</t>
  </si>
  <si>
    <t>เงินอุดหนุนโครงการอาหารกลางวันโรงเรียน</t>
  </si>
  <si>
    <t>7.</t>
  </si>
  <si>
    <t>7.1</t>
  </si>
  <si>
    <t>8.1</t>
  </si>
  <si>
    <t>ค่าก่อสร้างหลังคาบังแดดศูนย์พัฒนาเด็กเล็กฯ</t>
  </si>
  <si>
    <t>ค่าติดตั้งมุ้งลวดอาคารศูนย์พัฒนาเด็กเล็กฯ</t>
  </si>
  <si>
    <t>8.2</t>
  </si>
  <si>
    <t>7.2</t>
  </si>
  <si>
    <t>เงินอุดหนุนไฟฟ้าเพื่อขยายเขตไฟฟ้า</t>
  </si>
  <si>
    <t>โครงการขุดลอกเหมืองส่งน้ำโคกประดู่ ม.5-ม.8</t>
  </si>
  <si>
    <t>โครงการขุดลอกเหมืองส่งน้ำนาดอน ม. 4</t>
  </si>
  <si>
    <t>โครงการขุดลอกเหมืองส่งน้ำหนองหินบ้านดอนม.6</t>
  </si>
  <si>
    <t>โครงการขุดลอกเหมืองส่งน้ำทุ่งแห้ว ม.7 , ม. 3</t>
  </si>
  <si>
    <t>งวดตั้งที่วันที่  1   มกราคม 2556   ถึงวันที่  31  มีนาคม 2556  (งวด  3 เดือน)</t>
  </si>
  <si>
    <t>1 ม.ค. 56  -</t>
  </si>
  <si>
    <t>31 มี.ค. 56</t>
  </si>
  <si>
    <t>ค่าตอบแทนพิเศษนักบริหารฯ</t>
  </si>
  <si>
    <t>ค่าตอบแทนสิทธิประโยชน์ของพนักงาน</t>
  </si>
  <si>
    <t>งวดตั้งที่วันที่  1   เมษายน 2556   ถึงวันที่  30  มิถุนายน 2556  (งวด  3 เดือน)</t>
  </si>
  <si>
    <t>1 เม.ย. 56  -</t>
  </si>
  <si>
    <t>30 มิ.ย. 56</t>
  </si>
  <si>
    <t>ค่าวัสดุการเกษตร</t>
  </si>
  <si>
    <t>งวดตั้งที่วันที่  1   กรกฎาคม 2556   ถึงวันที่  30   กันยายน  2556  (งวด  3 เดือน)</t>
  </si>
  <si>
    <t>30 ก.ย. 56</t>
  </si>
  <si>
    <t>เงินประจำตำแหน่ง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</si>
</sst>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"/>
    <numFmt numFmtId="200" formatCode="_-* #,##0.000_-;\-* #,##0.000_-;_-* &quot;-&quot;???_-;_-@_-"/>
  </numFmts>
  <fonts count="87">
    <font>
      <sz val="14"/>
      <name val="Cordia New"/>
      <family val="0"/>
    </font>
    <font>
      <i/>
      <u val="single"/>
      <sz val="15"/>
      <name val="Browallia New"/>
      <family val="2"/>
    </font>
    <font>
      <i/>
      <sz val="15"/>
      <name val="Browallia New"/>
      <family val="2"/>
    </font>
    <font>
      <sz val="14"/>
      <name val="Browallia New"/>
      <family val="2"/>
    </font>
    <font>
      <i/>
      <sz val="14"/>
      <name val="Browallia New"/>
      <family val="2"/>
    </font>
    <font>
      <b/>
      <i/>
      <sz val="14"/>
      <name val="Browallia New"/>
      <family val="2"/>
    </font>
    <font>
      <sz val="11"/>
      <name val="Browallia New"/>
      <family val="2"/>
    </font>
    <font>
      <i/>
      <sz val="13"/>
      <name val="Browall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5"/>
      <name val="Browallia New"/>
      <family val="2"/>
    </font>
    <font>
      <b/>
      <i/>
      <sz val="15"/>
      <name val="Browallia New"/>
      <family val="2"/>
    </font>
    <font>
      <sz val="12"/>
      <name val="Cordia New"/>
      <family val="0"/>
    </font>
    <font>
      <b/>
      <sz val="14"/>
      <name val="Browallia New"/>
      <family val="2"/>
    </font>
    <font>
      <b/>
      <sz val="14"/>
      <name val="Cordia New"/>
      <family val="0"/>
    </font>
    <font>
      <b/>
      <i/>
      <u val="single"/>
      <sz val="15"/>
      <name val="Browallia New"/>
      <family val="2"/>
    </font>
    <font>
      <b/>
      <u val="single"/>
      <sz val="14"/>
      <name val="Browallia New"/>
      <family val="2"/>
    </font>
    <font>
      <b/>
      <sz val="15"/>
      <name val="Browallia New"/>
      <family val="2"/>
    </font>
    <font>
      <b/>
      <i/>
      <sz val="13"/>
      <name val="Browallia New"/>
      <family val="2"/>
    </font>
    <font>
      <b/>
      <i/>
      <sz val="12"/>
      <name val="Browallia New"/>
      <family val="2"/>
    </font>
    <font>
      <b/>
      <sz val="13"/>
      <name val="Browallia New"/>
      <family val="2"/>
    </font>
    <font>
      <sz val="13"/>
      <name val="Browallia New"/>
      <family val="2"/>
    </font>
    <font>
      <i/>
      <sz val="12"/>
      <name val="Browallia New"/>
      <family val="2"/>
    </font>
    <font>
      <b/>
      <sz val="12"/>
      <name val="Browall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i/>
      <sz val="14"/>
      <color indexed="9"/>
      <name val="Browallia New"/>
      <family val="2"/>
    </font>
    <font>
      <i/>
      <sz val="12"/>
      <color indexed="9"/>
      <name val="Browallia New"/>
      <family val="2"/>
    </font>
    <font>
      <sz val="14"/>
      <color indexed="9"/>
      <name val="Cordia New"/>
      <family val="2"/>
    </font>
    <font>
      <sz val="14"/>
      <color indexed="9"/>
      <name val="Browallia New"/>
      <family val="2"/>
    </font>
    <font>
      <sz val="12"/>
      <color indexed="9"/>
      <name val="Browallia New"/>
      <family val="2"/>
    </font>
    <font>
      <sz val="11"/>
      <color indexed="9"/>
      <name val="Browallia New"/>
      <family val="2"/>
    </font>
    <font>
      <sz val="13"/>
      <color indexed="9"/>
      <name val="Browallia New"/>
      <family val="2"/>
    </font>
    <font>
      <i/>
      <u val="single"/>
      <sz val="12"/>
      <color indexed="9"/>
      <name val="Browallia New"/>
      <family val="2"/>
    </font>
    <font>
      <u val="single"/>
      <sz val="12"/>
      <color indexed="9"/>
      <name val="Browallia New"/>
      <family val="2"/>
    </font>
    <font>
      <sz val="12"/>
      <name val="Browallia New"/>
      <family val="2"/>
    </font>
    <font>
      <b/>
      <sz val="14"/>
      <color indexed="9"/>
      <name val="Cordia New"/>
      <family val="2"/>
    </font>
    <font>
      <b/>
      <sz val="14"/>
      <color indexed="9"/>
      <name val="Browallia New"/>
      <family val="2"/>
    </font>
    <font>
      <b/>
      <sz val="13"/>
      <color indexed="9"/>
      <name val="Browallia New"/>
      <family val="2"/>
    </font>
    <font>
      <sz val="15"/>
      <color indexed="9"/>
      <name val="Browallia New"/>
      <family val="2"/>
    </font>
    <font>
      <b/>
      <sz val="12"/>
      <color indexed="9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4"/>
      <color theme="0"/>
      <name val="Browallia New"/>
      <family val="2"/>
    </font>
    <font>
      <i/>
      <sz val="12"/>
      <color theme="0"/>
      <name val="Browallia New"/>
      <family val="2"/>
    </font>
    <font>
      <sz val="14"/>
      <color theme="0"/>
      <name val="Cordia New"/>
      <family val="2"/>
    </font>
    <font>
      <sz val="14"/>
      <color theme="0"/>
      <name val="Browallia New"/>
      <family val="2"/>
    </font>
    <font>
      <sz val="12"/>
      <color theme="0"/>
      <name val="Browallia New"/>
      <family val="2"/>
    </font>
    <font>
      <sz val="11"/>
      <color theme="0"/>
      <name val="Browallia New"/>
      <family val="2"/>
    </font>
    <font>
      <sz val="13"/>
      <color theme="0"/>
      <name val="Browallia New"/>
      <family val="2"/>
    </font>
    <font>
      <i/>
      <u val="single"/>
      <sz val="12"/>
      <color theme="0"/>
      <name val="Browallia New"/>
      <family val="2"/>
    </font>
    <font>
      <u val="single"/>
      <sz val="12"/>
      <color theme="0"/>
      <name val="Browallia New"/>
      <family val="2"/>
    </font>
    <font>
      <b/>
      <sz val="14"/>
      <color theme="0"/>
      <name val="Browallia New"/>
      <family val="2"/>
    </font>
    <font>
      <b/>
      <sz val="13"/>
      <color theme="0"/>
      <name val="Browallia New"/>
      <family val="2"/>
    </font>
    <font>
      <b/>
      <sz val="14"/>
      <color theme="0"/>
      <name val="Cordia New"/>
      <family val="2"/>
    </font>
    <font>
      <sz val="15"/>
      <color theme="0"/>
      <name val="Browallia New"/>
      <family val="2"/>
    </font>
    <font>
      <b/>
      <sz val="12"/>
      <color theme="0"/>
      <name val="Browall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22" borderId="0" applyNumberFormat="0" applyBorder="0" applyAlignment="0" applyProtection="0"/>
    <xf numFmtId="0" fontId="65" fillId="23" borderId="1" applyNumberFormat="0" applyAlignment="0" applyProtection="0"/>
    <xf numFmtId="0" fontId="66" fillId="24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69" fillId="20" borderId="5" applyNumberFormat="0" applyAlignment="0" applyProtection="0"/>
    <xf numFmtId="0" fontId="0" fillId="32" borderId="6" applyNumberFormat="0" applyFont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99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2" xfId="0" applyFont="1" applyBorder="1" applyAlignment="1">
      <alignment/>
    </xf>
    <xf numFmtId="199" fontId="3" fillId="0" borderId="13" xfId="0" applyNumberFormat="1" applyFont="1" applyBorder="1" applyAlignment="1" quotePrefix="1">
      <alignment horizontal="left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 horizontal="center"/>
    </xf>
    <xf numFmtId="199" fontId="3" fillId="0" borderId="13" xfId="0" applyNumberFormat="1" applyFont="1" applyBorder="1" applyAlignment="1">
      <alignment/>
    </xf>
    <xf numFmtId="194" fontId="3" fillId="0" borderId="15" xfId="38" applyFont="1" applyFill="1" applyBorder="1" applyAlignment="1">
      <alignment/>
    </xf>
    <xf numFmtId="0" fontId="3" fillId="0" borderId="13" xfId="0" applyFont="1" applyBorder="1" applyAlignment="1">
      <alignment horizontal="left"/>
    </xf>
    <xf numFmtId="199" fontId="3" fillId="0" borderId="13" xfId="0" applyNumberFormat="1" applyFont="1" applyBorder="1" applyAlignment="1">
      <alignment horizontal="left"/>
    </xf>
    <xf numFmtId="0" fontId="6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 quotePrefix="1">
      <alignment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199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" fillId="0" borderId="13" xfId="0" applyFont="1" applyBorder="1" applyAlignment="1" quotePrefix="1">
      <alignment horizontal="left"/>
    </xf>
    <xf numFmtId="49" fontId="3" fillId="0" borderId="13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 horizontal="left"/>
    </xf>
    <xf numFmtId="49" fontId="3" fillId="0" borderId="13" xfId="0" applyNumberFormat="1" applyFont="1" applyBorder="1" applyAlignment="1">
      <alignment/>
    </xf>
    <xf numFmtId="194" fontId="3" fillId="0" borderId="22" xfId="38" applyFont="1" applyFill="1" applyBorder="1" applyAlignment="1">
      <alignment/>
    </xf>
    <xf numFmtId="0" fontId="1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13" fillId="0" borderId="12" xfId="0" applyFont="1" applyBorder="1" applyAlignment="1">
      <alignment/>
    </xf>
    <xf numFmtId="199" fontId="16" fillId="0" borderId="13" xfId="0" applyNumberFormat="1" applyFont="1" applyBorder="1" applyAlignment="1">
      <alignment/>
    </xf>
    <xf numFmtId="199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0" fontId="14" fillId="0" borderId="0" xfId="0" applyFont="1" applyAlignment="1">
      <alignment/>
    </xf>
    <xf numFmtId="0" fontId="13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4" xfId="0" applyFont="1" applyBorder="1" applyAlignment="1">
      <alignment/>
    </xf>
    <xf numFmtId="0" fontId="13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13" fillId="0" borderId="25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49" fontId="4" fillId="0" borderId="13" xfId="0" applyNumberFormat="1" applyFont="1" applyBorder="1" applyAlignment="1">
      <alignment/>
    </xf>
    <xf numFmtId="0" fontId="4" fillId="0" borderId="17" xfId="0" applyFont="1" applyBorder="1" applyAlignment="1">
      <alignment/>
    </xf>
    <xf numFmtId="49" fontId="4" fillId="0" borderId="18" xfId="0" applyNumberFormat="1" applyFont="1" applyBorder="1" applyAlignment="1">
      <alignment/>
    </xf>
    <xf numFmtId="49" fontId="3" fillId="0" borderId="18" xfId="0" applyNumberFormat="1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5" xfId="0" applyFont="1" applyBorder="1" applyAlignment="1">
      <alignment/>
    </xf>
    <xf numFmtId="0" fontId="3" fillId="0" borderId="26" xfId="0" applyFont="1" applyBorder="1" applyAlignment="1" quotePrefix="1">
      <alignment/>
    </xf>
    <xf numFmtId="0" fontId="3" fillId="0" borderId="27" xfId="0" applyFont="1" applyBorder="1" applyAlignment="1">
      <alignment/>
    </xf>
    <xf numFmtId="0" fontId="3" fillId="0" borderId="18" xfId="0" applyFont="1" applyBorder="1" applyAlignment="1" quotePrefix="1">
      <alignment/>
    </xf>
    <xf numFmtId="0" fontId="5" fillId="0" borderId="0" xfId="0" applyFont="1" applyFill="1" applyBorder="1" applyAlignment="1">
      <alignment/>
    </xf>
    <xf numFmtId="194" fontId="5" fillId="0" borderId="0" xfId="38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49" fontId="17" fillId="0" borderId="11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13" fillId="0" borderId="28" xfId="0" applyFont="1" applyBorder="1" applyAlignment="1">
      <alignment/>
    </xf>
    <xf numFmtId="199" fontId="5" fillId="0" borderId="29" xfId="0" applyNumberFormat="1" applyFont="1" applyBorder="1" applyAlignment="1">
      <alignment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15" fillId="0" borderId="25" xfId="0" applyFont="1" applyBorder="1" applyAlignment="1">
      <alignment/>
    </xf>
    <xf numFmtId="0" fontId="2" fillId="0" borderId="26" xfId="0" applyFont="1" applyBorder="1" applyAlignment="1">
      <alignment/>
    </xf>
    <xf numFmtId="199" fontId="3" fillId="0" borderId="31" xfId="0" applyNumberFormat="1" applyFont="1" applyBorder="1" applyAlignment="1">
      <alignment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/>
    </xf>
    <xf numFmtId="199" fontId="3" fillId="0" borderId="33" xfId="0" applyNumberFormat="1" applyFont="1" applyBorder="1" applyAlignment="1" quotePrefix="1">
      <alignment horizontal="left"/>
    </xf>
    <xf numFmtId="0" fontId="3" fillId="0" borderId="34" xfId="0" applyFont="1" applyBorder="1" applyAlignment="1">
      <alignment/>
    </xf>
    <xf numFmtId="199" fontId="3" fillId="0" borderId="29" xfId="0" applyNumberFormat="1" applyFont="1" applyBorder="1" applyAlignment="1">
      <alignment/>
    </xf>
    <xf numFmtId="0" fontId="3" fillId="0" borderId="29" xfId="0" applyFont="1" applyBorder="1" applyAlignment="1">
      <alignment horizontal="left"/>
    </xf>
    <xf numFmtId="0" fontId="13" fillId="0" borderId="30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16" fillId="0" borderId="26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3" fillId="0" borderId="28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0" fillId="0" borderId="0" xfId="0" applyFill="1" applyAlignment="1">
      <alignment/>
    </xf>
    <xf numFmtId="194" fontId="0" fillId="0" borderId="0" xfId="38" applyFont="1" applyAlignment="1">
      <alignment/>
    </xf>
    <xf numFmtId="194" fontId="0" fillId="0" borderId="0" xfId="38" applyFont="1" applyBorder="1" applyAlignment="1">
      <alignment/>
    </xf>
    <xf numFmtId="194" fontId="4" fillId="0" borderId="0" xfId="38" applyFont="1" applyAlignment="1">
      <alignment/>
    </xf>
    <xf numFmtId="194" fontId="14" fillId="0" borderId="0" xfId="38" applyFont="1" applyAlignment="1">
      <alignment/>
    </xf>
    <xf numFmtId="194" fontId="2" fillId="0" borderId="0" xfId="38" applyFont="1" applyAlignment="1">
      <alignment/>
    </xf>
    <xf numFmtId="194" fontId="3" fillId="0" borderId="0" xfId="38" applyFont="1" applyAlignment="1">
      <alignment/>
    </xf>
    <xf numFmtId="194" fontId="3" fillId="0" borderId="0" xfId="38" applyFont="1" applyBorder="1" applyAlignment="1">
      <alignment/>
    </xf>
    <xf numFmtId="194" fontId="13" fillId="0" borderId="0" xfId="38" applyFont="1" applyAlignment="1">
      <alignment/>
    </xf>
    <xf numFmtId="0" fontId="3" fillId="0" borderId="33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194" fontId="13" fillId="0" borderId="38" xfId="38" applyFont="1" applyFill="1" applyBorder="1" applyAlignment="1">
      <alignment/>
    </xf>
    <xf numFmtId="194" fontId="3" fillId="0" borderId="39" xfId="38" applyFont="1" applyFill="1" applyBorder="1" applyAlignment="1">
      <alignment/>
    </xf>
    <xf numFmtId="194" fontId="3" fillId="0" borderId="40" xfId="38" applyFont="1" applyFill="1" applyBorder="1" applyAlignment="1">
      <alignment/>
    </xf>
    <xf numFmtId="194" fontId="5" fillId="0" borderId="41" xfId="38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3" fillId="0" borderId="42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194" fontId="5" fillId="0" borderId="42" xfId="38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194" fontId="5" fillId="0" borderId="23" xfId="38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19" fillId="0" borderId="43" xfId="0" applyFont="1" applyFill="1" applyBorder="1" applyAlignment="1">
      <alignment horizontal="center"/>
    </xf>
    <xf numFmtId="194" fontId="5" fillId="0" borderId="43" xfId="38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5" fillId="0" borderId="44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194" fontId="4" fillId="0" borderId="15" xfId="38" applyFont="1" applyFill="1" applyBorder="1" applyAlignment="1">
      <alignment/>
    </xf>
    <xf numFmtId="0" fontId="0" fillId="0" borderId="14" xfId="0" applyFill="1" applyBorder="1" applyAlignment="1">
      <alignment/>
    </xf>
    <xf numFmtId="194" fontId="3" fillId="0" borderId="15" xfId="38" applyFont="1" applyFill="1" applyBorder="1" applyAlignment="1">
      <alignment horizontal="right"/>
    </xf>
    <xf numFmtId="0" fontId="12" fillId="0" borderId="14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14" fillId="0" borderId="30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194" fontId="3" fillId="0" borderId="44" xfId="38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5" xfId="0" applyFill="1" applyBorder="1" applyAlignment="1">
      <alignment/>
    </xf>
    <xf numFmtId="194" fontId="3" fillId="0" borderId="14" xfId="38" applyFont="1" applyFill="1" applyBorder="1" applyAlignment="1">
      <alignment/>
    </xf>
    <xf numFmtId="194" fontId="3" fillId="0" borderId="19" xfId="38" applyFont="1" applyFill="1" applyBorder="1" applyAlignment="1">
      <alignment/>
    </xf>
    <xf numFmtId="194" fontId="5" fillId="0" borderId="21" xfId="38" applyFont="1" applyFill="1" applyBorder="1" applyAlignment="1">
      <alignment/>
    </xf>
    <xf numFmtId="0" fontId="14" fillId="0" borderId="21" xfId="0" applyFont="1" applyFill="1" applyBorder="1" applyAlignment="1">
      <alignment/>
    </xf>
    <xf numFmtId="194" fontId="4" fillId="0" borderId="0" xfId="38" applyFont="1" applyFill="1" applyBorder="1" applyAlignment="1">
      <alignment/>
    </xf>
    <xf numFmtId="194" fontId="5" fillId="0" borderId="23" xfId="38" applyFont="1" applyFill="1" applyBorder="1" applyAlignment="1">
      <alignment/>
    </xf>
    <xf numFmtId="0" fontId="14" fillId="0" borderId="23" xfId="0" applyFont="1" applyFill="1" applyBorder="1" applyAlignment="1">
      <alignment/>
    </xf>
    <xf numFmtId="194" fontId="3" fillId="0" borderId="12" xfId="38" applyFont="1" applyFill="1" applyBorder="1" applyAlignment="1">
      <alignment horizontal="center"/>
    </xf>
    <xf numFmtId="194" fontId="3" fillId="0" borderId="17" xfId="38" applyFont="1" applyFill="1" applyBorder="1" applyAlignment="1">
      <alignment horizontal="center"/>
    </xf>
    <xf numFmtId="0" fontId="0" fillId="0" borderId="40" xfId="0" applyFill="1" applyBorder="1" applyAlignment="1">
      <alignment/>
    </xf>
    <xf numFmtId="194" fontId="20" fillId="0" borderId="21" xfId="0" applyNumberFormat="1" applyFont="1" applyFill="1" applyBorder="1" applyAlignment="1">
      <alignment horizontal="center"/>
    </xf>
    <xf numFmtId="0" fontId="11" fillId="0" borderId="4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94" fontId="5" fillId="0" borderId="37" xfId="38" applyFont="1" applyFill="1" applyBorder="1" applyAlignment="1">
      <alignment/>
    </xf>
    <xf numFmtId="0" fontId="14" fillId="0" borderId="45" xfId="0" applyFont="1" applyFill="1" applyBorder="1" applyAlignment="1">
      <alignment/>
    </xf>
    <xf numFmtId="0" fontId="0" fillId="0" borderId="22" xfId="0" applyFill="1" applyBorder="1" applyAlignment="1">
      <alignment/>
    </xf>
    <xf numFmtId="194" fontId="5" fillId="0" borderId="30" xfId="38" applyFont="1" applyFill="1" applyBorder="1" applyAlignment="1">
      <alignment/>
    </xf>
    <xf numFmtId="0" fontId="14" fillId="0" borderId="38" xfId="0" applyFont="1" applyFill="1" applyBorder="1" applyAlignment="1">
      <alignment/>
    </xf>
    <xf numFmtId="194" fontId="19" fillId="0" borderId="41" xfId="38" applyFont="1" applyFill="1" applyBorder="1" applyAlignment="1">
      <alignment/>
    </xf>
    <xf numFmtId="0" fontId="14" fillId="0" borderId="41" xfId="0" applyFont="1" applyFill="1" applyBorder="1" applyAlignment="1">
      <alignment/>
    </xf>
    <xf numFmtId="194" fontId="2" fillId="0" borderId="20" xfId="38" applyFont="1" applyFill="1" applyBorder="1" applyAlignment="1">
      <alignment/>
    </xf>
    <xf numFmtId="194" fontId="5" fillId="0" borderId="44" xfId="38" applyFont="1" applyFill="1" applyBorder="1" applyAlignment="1">
      <alignment horizontal="center"/>
    </xf>
    <xf numFmtId="194" fontId="0" fillId="0" borderId="15" xfId="38" applyFont="1" applyFill="1" applyBorder="1" applyAlignment="1">
      <alignment/>
    </xf>
    <xf numFmtId="194" fontId="0" fillId="0" borderId="22" xfId="38" applyFont="1" applyFill="1" applyBorder="1" applyAlignment="1">
      <alignment/>
    </xf>
    <xf numFmtId="194" fontId="20" fillId="0" borderId="38" xfId="38" applyFont="1" applyFill="1" applyBorder="1" applyAlignment="1">
      <alignment/>
    </xf>
    <xf numFmtId="194" fontId="0" fillId="0" borderId="39" xfId="38" applyFont="1" applyFill="1" applyBorder="1" applyAlignment="1">
      <alignment/>
    </xf>
    <xf numFmtId="194" fontId="0" fillId="0" borderId="40" xfId="38" applyFont="1" applyFill="1" applyBorder="1" applyAlignment="1">
      <alignment/>
    </xf>
    <xf numFmtId="194" fontId="18" fillId="0" borderId="41" xfId="38" applyFont="1" applyFill="1" applyBorder="1" applyAlignment="1">
      <alignment/>
    </xf>
    <xf numFmtId="194" fontId="18" fillId="0" borderId="0" xfId="38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94" fontId="0" fillId="0" borderId="44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194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94" fontId="0" fillId="0" borderId="40" xfId="0" applyNumberFormat="1" applyFont="1" applyFill="1" applyBorder="1" applyAlignment="1">
      <alignment/>
    </xf>
    <xf numFmtId="194" fontId="7" fillId="0" borderId="0" xfId="38" applyFont="1" applyFill="1" applyBorder="1" applyAlignment="1">
      <alignment/>
    </xf>
    <xf numFmtId="0" fontId="14" fillId="0" borderId="23" xfId="0" applyFont="1" applyFill="1" applyBorder="1" applyAlignment="1">
      <alignment/>
    </xf>
    <xf numFmtId="194" fontId="4" fillId="0" borderId="12" xfId="38" applyFont="1" applyFill="1" applyBorder="1" applyAlignment="1">
      <alignment/>
    </xf>
    <xf numFmtId="194" fontId="4" fillId="0" borderId="17" xfId="38" applyFont="1" applyFill="1" applyBorder="1" applyAlignment="1">
      <alignment/>
    </xf>
    <xf numFmtId="194" fontId="21" fillId="0" borderId="0" xfId="0" applyNumberFormat="1" applyFont="1" applyFill="1" applyBorder="1" applyAlignment="1">
      <alignment horizontal="center"/>
    </xf>
    <xf numFmtId="0" fontId="14" fillId="0" borderId="37" xfId="0" applyFont="1" applyFill="1" applyBorder="1" applyAlignment="1">
      <alignment/>
    </xf>
    <xf numFmtId="194" fontId="18" fillId="0" borderId="30" xfId="38" applyFont="1" applyFill="1" applyBorder="1" applyAlignment="1">
      <alignment/>
    </xf>
    <xf numFmtId="194" fontId="22" fillId="0" borderId="0" xfId="38" applyFont="1" applyFill="1" applyBorder="1" applyAlignment="1">
      <alignment/>
    </xf>
    <xf numFmtId="43" fontId="22" fillId="0" borderId="0" xfId="38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73" fillId="0" borderId="0" xfId="0" applyFont="1" applyBorder="1" applyAlignment="1">
      <alignment/>
    </xf>
    <xf numFmtId="194" fontId="74" fillId="0" borderId="0" xfId="38" applyFont="1" applyFill="1" applyBorder="1" applyAlignment="1">
      <alignment/>
    </xf>
    <xf numFmtId="0" fontId="75" fillId="0" borderId="0" xfId="0" applyFont="1" applyFill="1" applyBorder="1" applyAlignment="1">
      <alignment/>
    </xf>
    <xf numFmtId="194" fontId="76" fillId="0" borderId="0" xfId="38" applyFont="1" applyBorder="1" applyAlignment="1">
      <alignment/>
    </xf>
    <xf numFmtId="0" fontId="76" fillId="0" borderId="0" xfId="0" applyFont="1" applyBorder="1" applyAlignment="1">
      <alignment/>
    </xf>
    <xf numFmtId="0" fontId="74" fillId="0" borderId="0" xfId="0" applyFont="1" applyFill="1" applyBorder="1" applyAlignment="1">
      <alignment/>
    </xf>
    <xf numFmtId="199" fontId="77" fillId="0" borderId="0" xfId="0" applyNumberFormat="1" applyFont="1" applyBorder="1" applyAlignment="1" quotePrefix="1">
      <alignment horizontal="right"/>
    </xf>
    <xf numFmtId="0" fontId="77" fillId="0" borderId="0" xfId="0" applyFont="1" applyBorder="1" applyAlignment="1">
      <alignment/>
    </xf>
    <xf numFmtId="194" fontId="77" fillId="0" borderId="0" xfId="38" applyFont="1" applyFill="1" applyBorder="1" applyAlignment="1">
      <alignment/>
    </xf>
    <xf numFmtId="0" fontId="77" fillId="0" borderId="0" xfId="0" applyFont="1" applyFill="1" applyBorder="1" applyAlignment="1">
      <alignment/>
    </xf>
    <xf numFmtId="194" fontId="73" fillId="0" borderId="0" xfId="38" applyFont="1" applyBorder="1" applyAlignment="1">
      <alignment/>
    </xf>
    <xf numFmtId="0" fontId="74" fillId="0" borderId="0" xfId="0" applyFont="1" applyBorder="1" applyAlignment="1">
      <alignment/>
    </xf>
    <xf numFmtId="0" fontId="74" fillId="0" borderId="0" xfId="0" applyFont="1" applyBorder="1" applyAlignment="1">
      <alignment horizontal="left"/>
    </xf>
    <xf numFmtId="0" fontId="74" fillId="0" borderId="0" xfId="0" applyFont="1" applyBorder="1" applyAlignment="1">
      <alignment horizontal="center"/>
    </xf>
    <xf numFmtId="0" fontId="77" fillId="0" borderId="0" xfId="0" applyFont="1" applyBorder="1" applyAlignment="1">
      <alignment horizontal="left"/>
    </xf>
    <xf numFmtId="194" fontId="77" fillId="0" borderId="0" xfId="38" applyFont="1" applyBorder="1" applyAlignment="1">
      <alignment/>
    </xf>
    <xf numFmtId="0" fontId="77" fillId="0" borderId="0" xfId="0" applyFont="1" applyBorder="1" applyAlignment="1">
      <alignment horizontal="center"/>
    </xf>
    <xf numFmtId="194" fontId="74" fillId="0" borderId="0" xfId="38" applyFont="1" applyBorder="1" applyAlignment="1">
      <alignment/>
    </xf>
    <xf numFmtId="194" fontId="75" fillId="0" borderId="0" xfId="38" applyFont="1" applyBorder="1" applyAlignment="1">
      <alignment/>
    </xf>
    <xf numFmtId="0" fontId="75" fillId="0" borderId="0" xfId="0" applyFont="1" applyBorder="1" applyAlignment="1">
      <alignment/>
    </xf>
    <xf numFmtId="0" fontId="78" fillId="0" borderId="0" xfId="0" applyFont="1" applyBorder="1" applyAlignment="1">
      <alignment horizontal="left"/>
    </xf>
    <xf numFmtId="0" fontId="79" fillId="0" borderId="0" xfId="0" applyFont="1" applyBorder="1" applyAlignment="1">
      <alignment/>
    </xf>
    <xf numFmtId="199" fontId="80" fillId="0" borderId="0" xfId="0" applyNumberFormat="1" applyFont="1" applyBorder="1" applyAlignment="1">
      <alignment horizontal="left"/>
    </xf>
    <xf numFmtId="199" fontId="77" fillId="0" borderId="0" xfId="0" applyNumberFormat="1" applyFont="1" applyBorder="1" applyAlignment="1">
      <alignment horizontal="left"/>
    </xf>
    <xf numFmtId="199" fontId="81" fillId="0" borderId="0" xfId="0" applyNumberFormat="1" applyFont="1" applyBorder="1" applyAlignment="1">
      <alignment horizontal="left"/>
    </xf>
    <xf numFmtId="0" fontId="77" fillId="0" borderId="0" xfId="0" applyFont="1" applyBorder="1" applyAlignment="1">
      <alignment horizontal="left"/>
    </xf>
    <xf numFmtId="199" fontId="81" fillId="0" borderId="0" xfId="0" applyNumberFormat="1" applyFont="1" applyBorder="1" applyAlignment="1">
      <alignment horizontal="left"/>
    </xf>
    <xf numFmtId="199" fontId="77" fillId="0" borderId="0" xfId="0" applyNumberFormat="1" applyFont="1" applyBorder="1" applyAlignment="1">
      <alignment horizontal="left"/>
    </xf>
    <xf numFmtId="194" fontId="3" fillId="0" borderId="12" xfId="38" applyFont="1" applyFill="1" applyBorder="1" applyAlignment="1">
      <alignment/>
    </xf>
    <xf numFmtId="0" fontId="11" fillId="0" borderId="0" xfId="0" applyFont="1" applyBorder="1" applyAlignment="1">
      <alignment/>
    </xf>
    <xf numFmtId="49" fontId="17" fillId="0" borderId="0" xfId="0" applyNumberFormat="1" applyFont="1" applyBorder="1" applyAlignment="1">
      <alignment/>
    </xf>
    <xf numFmtId="194" fontId="2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99" fontId="3" fillId="0" borderId="13" xfId="0" applyNumberFormat="1" applyFont="1" applyBorder="1" applyAlignment="1">
      <alignment horizontal="center"/>
    </xf>
    <xf numFmtId="0" fontId="13" fillId="0" borderId="14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6" fillId="0" borderId="33" xfId="0" applyFont="1" applyBorder="1" applyAlignment="1">
      <alignment/>
    </xf>
    <xf numFmtId="49" fontId="16" fillId="0" borderId="13" xfId="0" applyNumberFormat="1" applyFont="1" applyBorder="1" applyAlignment="1">
      <alignment horizontal="left"/>
    </xf>
    <xf numFmtId="194" fontId="0" fillId="0" borderId="0" xfId="38" applyFont="1" applyAlignment="1">
      <alignment/>
    </xf>
    <xf numFmtId="194" fontId="0" fillId="0" borderId="0" xfId="38" applyFont="1" applyBorder="1" applyAlignment="1">
      <alignment/>
    </xf>
    <xf numFmtId="194" fontId="13" fillId="0" borderId="41" xfId="38" applyFont="1" applyFill="1" applyBorder="1" applyAlignment="1">
      <alignment/>
    </xf>
    <xf numFmtId="194" fontId="14" fillId="0" borderId="0" xfId="38" applyFont="1" applyAlignment="1">
      <alignment/>
    </xf>
    <xf numFmtId="194" fontId="10" fillId="0" borderId="0" xfId="38" applyFont="1" applyAlignment="1">
      <alignment/>
    </xf>
    <xf numFmtId="194" fontId="13" fillId="0" borderId="30" xfId="38" applyFont="1" applyFill="1" applyBorder="1" applyAlignment="1">
      <alignment/>
    </xf>
    <xf numFmtId="194" fontId="23" fillId="0" borderId="41" xfId="38" applyFont="1" applyFill="1" applyBorder="1" applyAlignment="1">
      <alignment/>
    </xf>
    <xf numFmtId="0" fontId="77" fillId="0" borderId="0" xfId="0" applyFont="1" applyBorder="1" applyAlignment="1">
      <alignment horizontal="left"/>
    </xf>
    <xf numFmtId="199" fontId="81" fillId="0" borderId="0" xfId="0" applyNumberFormat="1" applyFont="1" applyBorder="1" applyAlignment="1">
      <alignment horizontal="left"/>
    </xf>
    <xf numFmtId="199" fontId="77" fillId="0" borderId="0" xfId="0" applyNumberFormat="1" applyFont="1" applyBorder="1" applyAlignment="1">
      <alignment horizontal="left"/>
    </xf>
    <xf numFmtId="0" fontId="77" fillId="0" borderId="0" xfId="0" applyFont="1" applyBorder="1" applyAlignment="1">
      <alignment horizontal="left"/>
    </xf>
    <xf numFmtId="199" fontId="81" fillId="0" borderId="0" xfId="0" applyNumberFormat="1" applyFont="1" applyBorder="1" applyAlignment="1">
      <alignment horizontal="left"/>
    </xf>
    <xf numFmtId="199" fontId="77" fillId="0" borderId="0" xfId="0" applyNumberFormat="1" applyFont="1" applyBorder="1" applyAlignment="1">
      <alignment horizontal="left"/>
    </xf>
    <xf numFmtId="15" fontId="5" fillId="0" borderId="23" xfId="0" applyNumberFormat="1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36" xfId="0" applyFont="1" applyBorder="1" applyAlignment="1">
      <alignment/>
    </xf>
    <xf numFmtId="19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94" fontId="13" fillId="0" borderId="0" xfId="38" applyFont="1" applyFill="1" applyBorder="1" applyAlignment="1">
      <alignment/>
    </xf>
    <xf numFmtId="194" fontId="20" fillId="0" borderId="0" xfId="38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77" fillId="0" borderId="0" xfId="0" applyFont="1" applyBorder="1" applyAlignment="1">
      <alignment horizontal="left"/>
    </xf>
    <xf numFmtId="199" fontId="81" fillId="0" borderId="0" xfId="0" applyNumberFormat="1" applyFont="1" applyBorder="1" applyAlignment="1">
      <alignment horizontal="left"/>
    </xf>
    <xf numFmtId="199" fontId="77" fillId="0" borderId="0" xfId="0" applyNumberFormat="1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0" fillId="0" borderId="14" xfId="0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14" fillId="0" borderId="3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45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4" fillId="0" borderId="38" xfId="0" applyFont="1" applyFill="1" applyBorder="1" applyAlignment="1">
      <alignment/>
    </xf>
    <xf numFmtId="0" fontId="14" fillId="0" borderId="41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94" fontId="76" fillId="0" borderId="0" xfId="38" applyFont="1" applyFill="1" applyBorder="1" applyAlignment="1">
      <alignment/>
    </xf>
    <xf numFmtId="194" fontId="75" fillId="0" borderId="0" xfId="38" applyFont="1" applyFill="1" applyBorder="1" applyAlignment="1">
      <alignment/>
    </xf>
    <xf numFmtId="194" fontId="75" fillId="0" borderId="0" xfId="38" applyFont="1" applyFill="1" applyAlignment="1">
      <alignment/>
    </xf>
    <xf numFmtId="194" fontId="82" fillId="0" borderId="41" xfId="38" applyFont="1" applyFill="1" applyBorder="1" applyAlignment="1">
      <alignment/>
    </xf>
    <xf numFmtId="194" fontId="83" fillId="0" borderId="21" xfId="0" applyNumberFormat="1" applyFont="1" applyFill="1" applyBorder="1" applyAlignment="1">
      <alignment horizontal="center"/>
    </xf>
    <xf numFmtId="194" fontId="84" fillId="0" borderId="0" xfId="38" applyFont="1" applyFill="1" applyAlignment="1">
      <alignment/>
    </xf>
    <xf numFmtId="194" fontId="85" fillId="0" borderId="0" xfId="38" applyFont="1" applyFill="1" applyAlignment="1">
      <alignment/>
    </xf>
    <xf numFmtId="194" fontId="82" fillId="0" borderId="0" xfId="38" applyFont="1" applyFill="1" applyAlignment="1">
      <alignment/>
    </xf>
    <xf numFmtId="194" fontId="76" fillId="0" borderId="0" xfId="38" applyFont="1" applyFill="1" applyAlignment="1">
      <alignment/>
    </xf>
    <xf numFmtId="194" fontId="82" fillId="0" borderId="30" xfId="38" applyFont="1" applyFill="1" applyBorder="1" applyAlignment="1">
      <alignment/>
    </xf>
    <xf numFmtId="194" fontId="86" fillId="0" borderId="41" xfId="38" applyFont="1" applyFill="1" applyBorder="1" applyAlignment="1">
      <alignment/>
    </xf>
    <xf numFmtId="194" fontId="75" fillId="0" borderId="0" xfId="38" applyFont="1" applyAlignment="1">
      <alignment/>
    </xf>
    <xf numFmtId="194" fontId="84" fillId="0" borderId="0" xfId="38" applyFont="1" applyAlignment="1">
      <alignment/>
    </xf>
    <xf numFmtId="194" fontId="85" fillId="0" borderId="0" xfId="38" applyFont="1" applyAlignment="1">
      <alignment/>
    </xf>
    <xf numFmtId="194" fontId="82" fillId="0" borderId="0" xfId="38" applyFont="1" applyAlignment="1">
      <alignment/>
    </xf>
    <xf numFmtId="194" fontId="76" fillId="0" borderId="0" xfId="38" applyFont="1" applyAlignment="1">
      <alignment/>
    </xf>
    <xf numFmtId="0" fontId="13" fillId="0" borderId="32" xfId="0" applyFont="1" applyBorder="1" applyAlignment="1">
      <alignment horizontal="left"/>
    </xf>
    <xf numFmtId="0" fontId="13" fillId="0" borderId="33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0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15" fillId="0" borderId="0" xfId="0" applyFont="1" applyBorder="1" applyAlignment="1">
      <alignment/>
    </xf>
    <xf numFmtId="194" fontId="82" fillId="0" borderId="0" xfId="38" applyFont="1" applyBorder="1" applyAlignment="1">
      <alignment/>
    </xf>
    <xf numFmtId="0" fontId="13" fillId="0" borderId="0" xfId="0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view="pageBreakPreview" zoomScaleSheetLayoutView="100" zoomScalePageLayoutView="0" workbookViewId="0" topLeftCell="A187">
      <selection activeCell="E217" sqref="E217"/>
    </sheetView>
  </sheetViews>
  <sheetFormatPr defaultColWidth="9.140625" defaultRowHeight="21.75"/>
  <cols>
    <col min="1" max="1" width="3.28125" style="0" customWidth="1"/>
    <col min="2" max="2" width="3.7109375" style="0" customWidth="1"/>
    <col min="3" max="3" width="4.00390625" style="0" customWidth="1"/>
    <col min="4" max="4" width="39.140625" style="0" customWidth="1"/>
    <col min="5" max="5" width="14.00390625" style="189" customWidth="1"/>
    <col min="6" max="6" width="13.28125" style="189" customWidth="1"/>
    <col min="7" max="7" width="12.7109375" style="189" customWidth="1"/>
    <col min="8" max="8" width="13.00390625" style="189" customWidth="1"/>
    <col min="9" max="9" width="11.57421875" style="101" customWidth="1"/>
    <col min="10" max="10" width="15.28125" style="102" customWidth="1"/>
  </cols>
  <sheetData>
    <row r="1" spans="1:9" ht="21.75">
      <c r="A1" s="249" t="s">
        <v>135</v>
      </c>
      <c r="B1" s="249"/>
      <c r="C1" s="249"/>
      <c r="D1" s="249"/>
      <c r="E1" s="249"/>
      <c r="F1" s="249"/>
      <c r="G1" s="249"/>
      <c r="H1" s="249"/>
      <c r="I1" s="249"/>
    </row>
    <row r="2" spans="1:9" ht="21.75">
      <c r="A2" s="249" t="s">
        <v>107</v>
      </c>
      <c r="B2" s="249"/>
      <c r="C2" s="249"/>
      <c r="D2" s="249"/>
      <c r="E2" s="249"/>
      <c r="F2" s="249"/>
      <c r="G2" s="249"/>
      <c r="H2" s="249"/>
      <c r="I2" s="249"/>
    </row>
    <row r="3" spans="1:9" ht="21.75">
      <c r="A3" s="249" t="s">
        <v>136</v>
      </c>
      <c r="B3" s="249"/>
      <c r="C3" s="249"/>
      <c r="D3" s="249"/>
      <c r="E3" s="249"/>
      <c r="F3" s="249"/>
      <c r="G3" s="249"/>
      <c r="H3" s="249"/>
      <c r="I3" s="249"/>
    </row>
    <row r="4" spans="1:9" ht="19.5" customHeight="1" thickBot="1">
      <c r="A4" s="33"/>
      <c r="B4" s="34"/>
      <c r="C4" s="34"/>
      <c r="D4" s="34"/>
      <c r="E4" s="117"/>
      <c r="F4" s="117"/>
      <c r="G4" s="117"/>
      <c r="H4" s="164"/>
      <c r="I4" s="117"/>
    </row>
    <row r="5" spans="1:9" ht="21.75">
      <c r="A5" s="250" t="s">
        <v>0</v>
      </c>
      <c r="B5" s="251"/>
      <c r="C5" s="251"/>
      <c r="D5" s="252"/>
      <c r="E5" s="118"/>
      <c r="F5" s="119" t="s">
        <v>1</v>
      </c>
      <c r="G5" s="119" t="s">
        <v>1</v>
      </c>
      <c r="H5" s="120" t="s">
        <v>2</v>
      </c>
      <c r="I5" s="259" t="s">
        <v>3</v>
      </c>
    </row>
    <row r="6" spans="1:9" ht="21.75">
      <c r="A6" s="253"/>
      <c r="B6" s="254"/>
      <c r="C6" s="254"/>
      <c r="D6" s="255"/>
      <c r="E6" s="121" t="s">
        <v>4</v>
      </c>
      <c r="F6" s="121" t="s">
        <v>137</v>
      </c>
      <c r="G6" s="121" t="s">
        <v>137</v>
      </c>
      <c r="H6" s="122" t="s">
        <v>5</v>
      </c>
      <c r="I6" s="260"/>
    </row>
    <row r="7" spans="1:9" ht="21.75">
      <c r="A7" s="253"/>
      <c r="B7" s="254"/>
      <c r="C7" s="254"/>
      <c r="D7" s="255"/>
      <c r="E7" s="121" t="s">
        <v>6</v>
      </c>
      <c r="F7" s="123" t="s">
        <v>138</v>
      </c>
      <c r="G7" s="123" t="s">
        <v>138</v>
      </c>
      <c r="H7" s="122" t="s">
        <v>7</v>
      </c>
      <c r="I7" s="260"/>
    </row>
    <row r="8" spans="1:9" ht="21.75">
      <c r="A8" s="256"/>
      <c r="B8" s="257"/>
      <c r="C8" s="257"/>
      <c r="D8" s="258"/>
      <c r="E8" s="124"/>
      <c r="F8" s="125" t="s">
        <v>51</v>
      </c>
      <c r="G8" s="126" t="s">
        <v>8</v>
      </c>
      <c r="H8" s="127" t="s">
        <v>9</v>
      </c>
      <c r="I8" s="261"/>
    </row>
    <row r="9" spans="1:9" ht="22.5">
      <c r="A9" s="84" t="s">
        <v>116</v>
      </c>
      <c r="B9" s="85"/>
      <c r="C9" s="85"/>
      <c r="D9" s="85"/>
      <c r="E9" s="128"/>
      <c r="F9" s="129"/>
      <c r="G9" s="129"/>
      <c r="H9" s="165"/>
      <c r="I9" s="130"/>
    </row>
    <row r="10" spans="1:9" ht="20.25" customHeight="1">
      <c r="A10" s="45" t="s">
        <v>10</v>
      </c>
      <c r="B10" s="30"/>
      <c r="C10" s="30"/>
      <c r="D10" s="31"/>
      <c r="E10" s="131"/>
      <c r="F10" s="131"/>
      <c r="G10" s="131"/>
      <c r="H10" s="166"/>
      <c r="I10" s="132"/>
    </row>
    <row r="11" spans="1:9" ht="21.75">
      <c r="A11" s="47" t="s">
        <v>11</v>
      </c>
      <c r="B11" s="46" t="s">
        <v>12</v>
      </c>
      <c r="C11" s="32"/>
      <c r="D11" s="14"/>
      <c r="E11" s="17"/>
      <c r="F11" s="17"/>
      <c r="G11" s="17"/>
      <c r="H11" s="166"/>
      <c r="I11" s="132"/>
    </row>
    <row r="12" spans="1:9" ht="21.75">
      <c r="A12" s="12"/>
      <c r="B12" s="13" t="s">
        <v>13</v>
      </c>
      <c r="C12" s="46" t="s">
        <v>14</v>
      </c>
      <c r="D12" s="14"/>
      <c r="E12" s="17"/>
      <c r="F12" s="17"/>
      <c r="G12" s="17"/>
      <c r="H12" s="166"/>
      <c r="I12" s="132"/>
    </row>
    <row r="13" spans="1:9" ht="21.75">
      <c r="A13" s="12"/>
      <c r="B13" s="13"/>
      <c r="C13" s="15">
        <v>1.1</v>
      </c>
      <c r="D13" s="14" t="s">
        <v>15</v>
      </c>
      <c r="E13" s="17">
        <v>598320</v>
      </c>
      <c r="F13" s="17">
        <v>149580</v>
      </c>
      <c r="G13" s="17">
        <f>F13+J13</f>
        <v>149580</v>
      </c>
      <c r="H13" s="166">
        <f>E13-G13</f>
        <v>448740</v>
      </c>
      <c r="I13" s="132"/>
    </row>
    <row r="14" spans="1:9" ht="21.75">
      <c r="A14" s="12"/>
      <c r="B14" s="16"/>
      <c r="C14" s="15">
        <v>1.2</v>
      </c>
      <c r="D14" s="14" t="s">
        <v>16</v>
      </c>
      <c r="E14" s="17">
        <v>1621500</v>
      </c>
      <c r="F14" s="17">
        <v>324300</v>
      </c>
      <c r="G14" s="17">
        <f aca="true" t="shared" si="0" ref="G14:G37">F14+J14</f>
        <v>324300</v>
      </c>
      <c r="H14" s="166">
        <f aca="true" t="shared" si="1" ref="H14:H37">E14-G14</f>
        <v>1297200</v>
      </c>
      <c r="I14" s="132"/>
    </row>
    <row r="15" spans="1:9" ht="21.75">
      <c r="A15" s="12"/>
      <c r="B15" s="16"/>
      <c r="C15" s="15">
        <v>1.3</v>
      </c>
      <c r="D15" s="14" t="s">
        <v>17</v>
      </c>
      <c r="E15" s="17">
        <v>124740</v>
      </c>
      <c r="F15" s="17">
        <v>25545</v>
      </c>
      <c r="G15" s="17">
        <f t="shared" si="0"/>
        <v>25545</v>
      </c>
      <c r="H15" s="166">
        <f t="shared" si="1"/>
        <v>99195</v>
      </c>
      <c r="I15" s="132"/>
    </row>
    <row r="16" spans="1:9" ht="21.75">
      <c r="A16" s="12"/>
      <c r="B16" s="16"/>
      <c r="C16" s="15">
        <v>1.4</v>
      </c>
      <c r="D16" s="14" t="s">
        <v>18</v>
      </c>
      <c r="E16" s="17">
        <v>42000</v>
      </c>
      <c r="F16" s="17">
        <v>10500</v>
      </c>
      <c r="G16" s="17">
        <f t="shared" si="0"/>
        <v>10500</v>
      </c>
      <c r="H16" s="166">
        <f t="shared" si="1"/>
        <v>31500</v>
      </c>
      <c r="I16" s="132"/>
    </row>
    <row r="17" spans="1:9" ht="21.75">
      <c r="A17" s="12"/>
      <c r="B17" s="16"/>
      <c r="C17" s="15">
        <v>1.5</v>
      </c>
      <c r="D17" s="14" t="s">
        <v>19</v>
      </c>
      <c r="E17" s="17">
        <v>86400</v>
      </c>
      <c r="F17" s="17">
        <v>21600</v>
      </c>
      <c r="G17" s="17">
        <f t="shared" si="0"/>
        <v>21600</v>
      </c>
      <c r="H17" s="166">
        <f t="shared" si="1"/>
        <v>64800</v>
      </c>
      <c r="I17" s="132"/>
    </row>
    <row r="18" spans="1:9" ht="21.75">
      <c r="A18" s="12"/>
      <c r="B18" s="13" t="s">
        <v>20</v>
      </c>
      <c r="C18" s="46" t="s">
        <v>21</v>
      </c>
      <c r="D18" s="224"/>
      <c r="E18" s="17"/>
      <c r="F18" s="17"/>
      <c r="G18" s="17"/>
      <c r="H18" s="166"/>
      <c r="I18" s="132"/>
    </row>
    <row r="19" spans="1:9" ht="21.75">
      <c r="A19" s="12"/>
      <c r="B19" s="16"/>
      <c r="C19" s="18">
        <v>2.1</v>
      </c>
      <c r="D19" s="14" t="s">
        <v>22</v>
      </c>
      <c r="E19" s="17">
        <v>118440</v>
      </c>
      <c r="F19" s="17">
        <v>29730</v>
      </c>
      <c r="G19" s="17">
        <f t="shared" si="0"/>
        <v>29730</v>
      </c>
      <c r="H19" s="166">
        <f t="shared" si="1"/>
        <v>88710</v>
      </c>
      <c r="I19" s="132"/>
    </row>
    <row r="20" spans="1:9" ht="21.75">
      <c r="A20" s="12"/>
      <c r="B20" s="16"/>
      <c r="C20" s="18">
        <v>2.2</v>
      </c>
      <c r="D20" s="14" t="s">
        <v>17</v>
      </c>
      <c r="E20" s="17">
        <v>18000</v>
      </c>
      <c r="F20" s="17">
        <v>4500</v>
      </c>
      <c r="G20" s="17">
        <f t="shared" si="0"/>
        <v>4500</v>
      </c>
      <c r="H20" s="166">
        <f t="shared" si="1"/>
        <v>13500</v>
      </c>
      <c r="I20" s="132"/>
    </row>
    <row r="21" spans="1:9" ht="21.75">
      <c r="A21" s="12"/>
      <c r="B21" s="19">
        <v>3</v>
      </c>
      <c r="C21" s="265" t="s">
        <v>23</v>
      </c>
      <c r="D21" s="266"/>
      <c r="E21" s="17"/>
      <c r="F21" s="17"/>
      <c r="G21" s="17"/>
      <c r="H21" s="166"/>
      <c r="I21" s="132"/>
    </row>
    <row r="22" spans="1:9" ht="21.75">
      <c r="A22" s="12"/>
      <c r="B22" s="16"/>
      <c r="C22" s="18">
        <v>3.1</v>
      </c>
      <c r="D22" s="14" t="s">
        <v>23</v>
      </c>
      <c r="E22" s="17">
        <v>449160</v>
      </c>
      <c r="F22" s="17">
        <v>113940</v>
      </c>
      <c r="G22" s="17">
        <f t="shared" si="0"/>
        <v>113940</v>
      </c>
      <c r="H22" s="166">
        <f t="shared" si="1"/>
        <v>335220</v>
      </c>
      <c r="I22" s="132"/>
    </row>
    <row r="23" spans="1:9" ht="21.75">
      <c r="A23" s="12"/>
      <c r="B23" s="16"/>
      <c r="C23" s="18">
        <v>3.2</v>
      </c>
      <c r="D23" s="14" t="s">
        <v>17</v>
      </c>
      <c r="E23" s="17">
        <v>241560</v>
      </c>
      <c r="F23" s="17">
        <v>57060</v>
      </c>
      <c r="G23" s="17">
        <f t="shared" si="0"/>
        <v>57060</v>
      </c>
      <c r="H23" s="166">
        <f t="shared" si="1"/>
        <v>184500</v>
      </c>
      <c r="I23" s="132"/>
    </row>
    <row r="24" spans="1:9" ht="21.75">
      <c r="A24" s="12"/>
      <c r="B24" s="13">
        <v>4</v>
      </c>
      <c r="C24" s="46" t="s">
        <v>24</v>
      </c>
      <c r="D24" s="14"/>
      <c r="E24" s="17"/>
      <c r="F24" s="17"/>
      <c r="G24" s="17"/>
      <c r="H24" s="166"/>
      <c r="I24" s="132"/>
    </row>
    <row r="25" spans="1:9" ht="21.75">
      <c r="A25" s="12"/>
      <c r="B25" s="16"/>
      <c r="C25" s="18">
        <v>4.1</v>
      </c>
      <c r="D25" s="20" t="s">
        <v>75</v>
      </c>
      <c r="E25" s="17">
        <v>1540800</v>
      </c>
      <c r="F25" s="17">
        <v>385200</v>
      </c>
      <c r="G25" s="17">
        <f t="shared" si="0"/>
        <v>385200</v>
      </c>
      <c r="H25" s="166">
        <f t="shared" si="1"/>
        <v>1155600</v>
      </c>
      <c r="I25" s="132"/>
    </row>
    <row r="26" spans="1:9" ht="21.75">
      <c r="A26" s="12"/>
      <c r="B26" s="16"/>
      <c r="C26" s="18">
        <v>4.2</v>
      </c>
      <c r="D26" s="14" t="s">
        <v>73</v>
      </c>
      <c r="E26" s="17">
        <v>120000</v>
      </c>
      <c r="F26" s="17">
        <v>0</v>
      </c>
      <c r="G26" s="17">
        <f t="shared" si="0"/>
        <v>0</v>
      </c>
      <c r="H26" s="166">
        <f t="shared" si="1"/>
        <v>120000</v>
      </c>
      <c r="I26" s="132"/>
    </row>
    <row r="27" spans="1:9" ht="21.75">
      <c r="A27" s="12"/>
      <c r="B27" s="16"/>
      <c r="C27" s="18">
        <v>4.3</v>
      </c>
      <c r="D27" s="14" t="s">
        <v>25</v>
      </c>
      <c r="E27" s="17">
        <v>0</v>
      </c>
      <c r="F27" s="17">
        <v>0</v>
      </c>
      <c r="G27" s="17">
        <f t="shared" si="0"/>
        <v>0</v>
      </c>
      <c r="H27" s="166">
        <f t="shared" si="1"/>
        <v>0</v>
      </c>
      <c r="I27" s="132"/>
    </row>
    <row r="28" spans="1:9" ht="21.75">
      <c r="A28" s="12"/>
      <c r="B28" s="16"/>
      <c r="C28" s="18">
        <v>4.4</v>
      </c>
      <c r="D28" s="14" t="s">
        <v>26</v>
      </c>
      <c r="E28" s="17">
        <v>30000</v>
      </c>
      <c r="F28" s="17">
        <v>0</v>
      </c>
      <c r="G28" s="17">
        <f t="shared" si="0"/>
        <v>0</v>
      </c>
      <c r="H28" s="166">
        <f t="shared" si="1"/>
        <v>30000</v>
      </c>
      <c r="I28" s="132"/>
    </row>
    <row r="29" spans="1:9" ht="21.75">
      <c r="A29" s="12"/>
      <c r="B29" s="16"/>
      <c r="C29" s="18">
        <v>4.5</v>
      </c>
      <c r="D29" s="14" t="s">
        <v>65</v>
      </c>
      <c r="E29" s="17">
        <v>95400</v>
      </c>
      <c r="F29" s="17">
        <v>16000</v>
      </c>
      <c r="G29" s="17">
        <f t="shared" si="0"/>
        <v>16000</v>
      </c>
      <c r="H29" s="166">
        <f t="shared" si="1"/>
        <v>79400</v>
      </c>
      <c r="I29" s="132"/>
    </row>
    <row r="30" spans="1:9" ht="21.75">
      <c r="A30" s="12"/>
      <c r="B30" s="16"/>
      <c r="C30" s="18">
        <v>4.6</v>
      </c>
      <c r="D30" s="14" t="s">
        <v>27</v>
      </c>
      <c r="E30" s="17">
        <v>15000</v>
      </c>
      <c r="F30" s="133">
        <v>200</v>
      </c>
      <c r="G30" s="17">
        <f t="shared" si="0"/>
        <v>200</v>
      </c>
      <c r="H30" s="166">
        <f t="shared" si="1"/>
        <v>14800</v>
      </c>
      <c r="I30" s="132"/>
    </row>
    <row r="31" spans="1:9" ht="21.75">
      <c r="A31" s="12"/>
      <c r="B31" s="16"/>
      <c r="C31" s="18">
        <v>4.7</v>
      </c>
      <c r="D31" s="14" t="s">
        <v>28</v>
      </c>
      <c r="E31" s="17">
        <v>30000</v>
      </c>
      <c r="F31" s="17">
        <v>6721</v>
      </c>
      <c r="G31" s="17">
        <f t="shared" si="0"/>
        <v>6721</v>
      </c>
      <c r="H31" s="166">
        <f t="shared" si="1"/>
        <v>23279</v>
      </c>
      <c r="I31" s="132"/>
    </row>
    <row r="32" spans="1:9" ht="21.75">
      <c r="A32" s="12"/>
      <c r="B32" s="16"/>
      <c r="C32" s="18">
        <v>4.8</v>
      </c>
      <c r="D32" s="14" t="s">
        <v>108</v>
      </c>
      <c r="E32" s="17">
        <v>200000</v>
      </c>
      <c r="F32" s="17">
        <v>0</v>
      </c>
      <c r="G32" s="17">
        <f t="shared" si="0"/>
        <v>0</v>
      </c>
      <c r="H32" s="166">
        <f t="shared" si="1"/>
        <v>200000</v>
      </c>
      <c r="I32" s="132"/>
    </row>
    <row r="33" spans="1:9" ht="21.75">
      <c r="A33" s="12"/>
      <c r="B33" s="13">
        <v>5</v>
      </c>
      <c r="C33" s="46" t="s">
        <v>31</v>
      </c>
      <c r="D33" s="14"/>
      <c r="E33" s="17"/>
      <c r="F33" s="17"/>
      <c r="G33" s="17"/>
      <c r="H33" s="166"/>
      <c r="I33" s="132"/>
    </row>
    <row r="34" spans="1:9" ht="21.75">
      <c r="A34" s="12"/>
      <c r="B34" s="16"/>
      <c r="C34" s="18">
        <v>5.1</v>
      </c>
      <c r="D34" s="14" t="s">
        <v>32</v>
      </c>
      <c r="E34" s="17">
        <v>274000</v>
      </c>
      <c r="F34" s="17">
        <v>177855</v>
      </c>
      <c r="G34" s="17">
        <f t="shared" si="0"/>
        <v>177855</v>
      </c>
      <c r="H34" s="166">
        <f t="shared" si="1"/>
        <v>96145</v>
      </c>
      <c r="I34" s="132"/>
    </row>
    <row r="35" spans="1:9" ht="21.75">
      <c r="A35" s="12"/>
      <c r="B35" s="16"/>
      <c r="C35" s="18">
        <v>5.2</v>
      </c>
      <c r="D35" s="14" t="s">
        <v>74</v>
      </c>
      <c r="E35" s="17">
        <v>100000</v>
      </c>
      <c r="F35" s="17">
        <v>66581.25</v>
      </c>
      <c r="G35" s="17">
        <f t="shared" si="0"/>
        <v>66581.25</v>
      </c>
      <c r="H35" s="166">
        <f t="shared" si="1"/>
        <v>33418.75</v>
      </c>
      <c r="I35" s="132"/>
    </row>
    <row r="36" spans="1:9" ht="21.75">
      <c r="A36" s="12"/>
      <c r="B36" s="16"/>
      <c r="C36" s="18">
        <v>5.3</v>
      </c>
      <c r="D36" s="14" t="s">
        <v>33</v>
      </c>
      <c r="E36" s="17">
        <v>30000</v>
      </c>
      <c r="F36" s="17">
        <v>2210</v>
      </c>
      <c r="G36" s="17">
        <f t="shared" si="0"/>
        <v>2210</v>
      </c>
      <c r="H36" s="166">
        <f t="shared" si="1"/>
        <v>27790</v>
      </c>
      <c r="I36" s="134"/>
    </row>
    <row r="37" spans="1:9" ht="21.75">
      <c r="A37" s="12"/>
      <c r="B37" s="16"/>
      <c r="C37" s="18">
        <v>5.4</v>
      </c>
      <c r="D37" s="14" t="s">
        <v>109</v>
      </c>
      <c r="E37" s="17">
        <v>862000</v>
      </c>
      <c r="F37" s="17">
        <v>1806</v>
      </c>
      <c r="G37" s="17">
        <f t="shared" si="0"/>
        <v>1806</v>
      </c>
      <c r="H37" s="166">
        <f t="shared" si="1"/>
        <v>860194</v>
      </c>
      <c r="I37" s="132"/>
    </row>
    <row r="38" spans="1:9" ht="21.75">
      <c r="A38" s="12"/>
      <c r="B38" s="16"/>
      <c r="C38" s="18"/>
      <c r="D38" s="14"/>
      <c r="E38" s="17"/>
      <c r="F38" s="17"/>
      <c r="G38" s="17"/>
      <c r="H38" s="166"/>
      <c r="I38" s="132"/>
    </row>
    <row r="39" spans="1:9" ht="21.75">
      <c r="A39" s="94"/>
      <c r="B39" s="86"/>
      <c r="C39" s="87"/>
      <c r="D39" s="21" t="s">
        <v>106</v>
      </c>
      <c r="E39" s="43"/>
      <c r="F39" s="43"/>
      <c r="G39" s="43"/>
      <c r="H39" s="167"/>
      <c r="I39" s="135"/>
    </row>
    <row r="40" spans="1:10" s="10" customFormat="1" ht="21.75">
      <c r="A40" s="97"/>
      <c r="B40" s="91"/>
      <c r="C40" s="92"/>
      <c r="D40" s="93" t="s">
        <v>29</v>
      </c>
      <c r="E40" s="113">
        <f>SUM(E13:E39)</f>
        <v>6597320</v>
      </c>
      <c r="F40" s="113">
        <f>SUM(F6:F39)</f>
        <v>1393328.25</v>
      </c>
      <c r="G40" s="168">
        <f>SUM(G6:G39)</f>
        <v>1393328.25</v>
      </c>
      <c r="H40" s="113">
        <f>SUM(H6:H39)</f>
        <v>5203991.75</v>
      </c>
      <c r="I40" s="136"/>
      <c r="J40" s="103"/>
    </row>
    <row r="41" spans="1:10" s="10" customFormat="1" ht="21.75">
      <c r="A41" s="97"/>
      <c r="B41" s="91"/>
      <c r="C41" s="92"/>
      <c r="D41" s="93" t="s">
        <v>30</v>
      </c>
      <c r="E41" s="113">
        <f>E40</f>
        <v>6597320</v>
      </c>
      <c r="F41" s="113">
        <f>F40</f>
        <v>1393328.25</v>
      </c>
      <c r="G41" s="168">
        <f>G40</f>
        <v>1393328.25</v>
      </c>
      <c r="H41" s="113">
        <f>H40</f>
        <v>5203991.75</v>
      </c>
      <c r="I41" s="136"/>
      <c r="J41" s="103"/>
    </row>
    <row r="42" spans="1:9" ht="21.75">
      <c r="A42" s="88"/>
      <c r="B42" s="89">
        <v>6</v>
      </c>
      <c r="C42" s="226" t="s">
        <v>34</v>
      </c>
      <c r="D42" s="90"/>
      <c r="E42" s="114"/>
      <c r="F42" s="114"/>
      <c r="G42" s="114"/>
      <c r="H42" s="169"/>
      <c r="I42" s="137"/>
    </row>
    <row r="43" spans="1:9" ht="21.75">
      <c r="A43" s="12"/>
      <c r="B43" s="16"/>
      <c r="C43" s="18">
        <v>6.1</v>
      </c>
      <c r="D43" s="14" t="s">
        <v>35</v>
      </c>
      <c r="E43" s="17">
        <v>70000</v>
      </c>
      <c r="F43" s="17">
        <v>29504</v>
      </c>
      <c r="G43" s="17">
        <f aca="true" t="shared" si="2" ref="G43:G57">F43+J43</f>
        <v>29504</v>
      </c>
      <c r="H43" s="166">
        <f aca="true" t="shared" si="3" ref="H43:H62">E43-G43</f>
        <v>40496</v>
      </c>
      <c r="I43" s="132"/>
    </row>
    <row r="44" spans="1:9" ht="21.75">
      <c r="A44" s="12"/>
      <c r="B44" s="16"/>
      <c r="C44" s="18">
        <v>6.2</v>
      </c>
      <c r="D44" s="14" t="s">
        <v>37</v>
      </c>
      <c r="E44" s="17">
        <v>10000</v>
      </c>
      <c r="F44" s="17">
        <v>750</v>
      </c>
      <c r="G44" s="17">
        <f t="shared" si="2"/>
        <v>750</v>
      </c>
      <c r="H44" s="166">
        <f t="shared" si="3"/>
        <v>9250</v>
      </c>
      <c r="I44" s="132"/>
    </row>
    <row r="45" spans="1:9" ht="21.75">
      <c r="A45" s="12"/>
      <c r="B45" s="16"/>
      <c r="C45" s="110">
        <v>6.3</v>
      </c>
      <c r="D45" s="14" t="s">
        <v>39</v>
      </c>
      <c r="E45" s="17">
        <v>10000</v>
      </c>
      <c r="F45" s="17">
        <v>0</v>
      </c>
      <c r="G45" s="17">
        <f t="shared" si="2"/>
        <v>0</v>
      </c>
      <c r="H45" s="166">
        <f t="shared" si="3"/>
        <v>10000</v>
      </c>
      <c r="I45" s="132"/>
    </row>
    <row r="46" spans="1:9" ht="21.75">
      <c r="A46" s="12"/>
      <c r="B46" s="16"/>
      <c r="C46" s="18">
        <v>6.4</v>
      </c>
      <c r="D46" s="14" t="s">
        <v>110</v>
      </c>
      <c r="E46" s="17">
        <v>180000</v>
      </c>
      <c r="F46" s="17">
        <v>23291</v>
      </c>
      <c r="G46" s="17">
        <f t="shared" si="2"/>
        <v>23291</v>
      </c>
      <c r="H46" s="166">
        <f t="shared" si="3"/>
        <v>156709</v>
      </c>
      <c r="I46" s="132"/>
    </row>
    <row r="47" spans="1:9" ht="19.5" customHeight="1">
      <c r="A47" s="12"/>
      <c r="B47" s="16"/>
      <c r="C47" s="18">
        <v>6.5</v>
      </c>
      <c r="D47" s="14" t="s">
        <v>111</v>
      </c>
      <c r="E47" s="17">
        <v>500000</v>
      </c>
      <c r="F47" s="17">
        <v>67500</v>
      </c>
      <c r="G47" s="17">
        <f t="shared" si="2"/>
        <v>67500</v>
      </c>
      <c r="H47" s="166">
        <f t="shared" si="3"/>
        <v>432500</v>
      </c>
      <c r="I47" s="132"/>
    </row>
    <row r="48" spans="1:9" ht="21.75">
      <c r="A48" s="12"/>
      <c r="B48" s="16"/>
      <c r="C48" s="110">
        <v>6.6</v>
      </c>
      <c r="D48" s="14" t="s">
        <v>54</v>
      </c>
      <c r="E48" s="17">
        <v>70000</v>
      </c>
      <c r="F48" s="17">
        <v>45104</v>
      </c>
      <c r="G48" s="17">
        <f t="shared" si="2"/>
        <v>45104</v>
      </c>
      <c r="H48" s="166">
        <f t="shared" si="3"/>
        <v>24896</v>
      </c>
      <c r="I48" s="132"/>
    </row>
    <row r="49" spans="1:11" ht="21.75">
      <c r="A49" s="12"/>
      <c r="B49" s="16"/>
      <c r="C49" s="18">
        <v>6.7</v>
      </c>
      <c r="D49" s="14" t="s">
        <v>112</v>
      </c>
      <c r="E49" s="17">
        <v>30000</v>
      </c>
      <c r="F49" s="17">
        <v>5250</v>
      </c>
      <c r="G49" s="17">
        <f t="shared" si="2"/>
        <v>5250</v>
      </c>
      <c r="H49" s="166">
        <f t="shared" si="3"/>
        <v>24750</v>
      </c>
      <c r="I49" s="132"/>
      <c r="K49" s="101"/>
    </row>
    <row r="50" spans="1:9" ht="17.25" customHeight="1">
      <c r="A50" s="12"/>
      <c r="B50" s="13">
        <v>7</v>
      </c>
      <c r="C50" s="46" t="s">
        <v>41</v>
      </c>
      <c r="D50" s="14"/>
      <c r="E50" s="17"/>
      <c r="F50" s="17"/>
      <c r="G50" s="17"/>
      <c r="H50" s="166"/>
      <c r="I50" s="132"/>
    </row>
    <row r="51" spans="1:9" ht="19.5" customHeight="1">
      <c r="A51" s="12"/>
      <c r="B51" s="16"/>
      <c r="C51" s="18">
        <v>7.1</v>
      </c>
      <c r="D51" s="14" t="s">
        <v>42</v>
      </c>
      <c r="E51" s="17">
        <v>400000</v>
      </c>
      <c r="F51" s="17">
        <v>83377.08</v>
      </c>
      <c r="G51" s="17">
        <f t="shared" si="2"/>
        <v>83377.08</v>
      </c>
      <c r="H51" s="166">
        <f t="shared" si="3"/>
        <v>316622.92</v>
      </c>
      <c r="I51" s="132"/>
    </row>
    <row r="52" spans="1:9" ht="21.75">
      <c r="A52" s="12"/>
      <c r="B52" s="16"/>
      <c r="C52" s="18">
        <v>7.2</v>
      </c>
      <c r="D52" s="14" t="s">
        <v>43</v>
      </c>
      <c r="E52" s="17">
        <v>12000</v>
      </c>
      <c r="F52" s="17">
        <v>374.5</v>
      </c>
      <c r="G52" s="17">
        <f t="shared" si="2"/>
        <v>374.5</v>
      </c>
      <c r="H52" s="166">
        <f t="shared" si="3"/>
        <v>11625.5</v>
      </c>
      <c r="I52" s="132"/>
    </row>
    <row r="53" spans="1:9" ht="21.75">
      <c r="A53" s="12"/>
      <c r="B53" s="16"/>
      <c r="C53" s="18">
        <v>7.3</v>
      </c>
      <c r="D53" s="14" t="s">
        <v>44</v>
      </c>
      <c r="E53" s="17">
        <v>15000</v>
      </c>
      <c r="F53" s="17">
        <v>2480</v>
      </c>
      <c r="G53" s="17">
        <f t="shared" si="2"/>
        <v>2480</v>
      </c>
      <c r="H53" s="166">
        <f t="shared" si="3"/>
        <v>12520</v>
      </c>
      <c r="I53" s="132"/>
    </row>
    <row r="54" spans="1:9" ht="21.75">
      <c r="A54" s="12"/>
      <c r="B54" s="16"/>
      <c r="C54" s="18">
        <v>7.4</v>
      </c>
      <c r="D54" s="14" t="s">
        <v>45</v>
      </c>
      <c r="E54" s="17">
        <v>96000</v>
      </c>
      <c r="F54" s="17">
        <v>0</v>
      </c>
      <c r="G54" s="17">
        <f t="shared" si="2"/>
        <v>0</v>
      </c>
      <c r="H54" s="166">
        <f t="shared" si="3"/>
        <v>96000</v>
      </c>
      <c r="I54" s="132"/>
    </row>
    <row r="55" spans="1:9" ht="19.5" customHeight="1">
      <c r="A55" s="12"/>
      <c r="B55" s="38" t="s">
        <v>113</v>
      </c>
      <c r="C55" s="225" t="s">
        <v>57</v>
      </c>
      <c r="D55" s="14"/>
      <c r="E55" s="17"/>
      <c r="F55" s="17"/>
      <c r="G55" s="17"/>
      <c r="H55" s="166"/>
      <c r="I55" s="132"/>
    </row>
    <row r="56" spans="1:9" ht="22.5" customHeight="1">
      <c r="A56" s="12"/>
      <c r="B56" s="22"/>
      <c r="C56" s="18">
        <v>8.1</v>
      </c>
      <c r="D56" s="23" t="s">
        <v>133</v>
      </c>
      <c r="E56" s="17">
        <v>6000</v>
      </c>
      <c r="F56" s="17">
        <v>0</v>
      </c>
      <c r="G56" s="17">
        <f t="shared" si="2"/>
        <v>0</v>
      </c>
      <c r="H56" s="166">
        <f t="shared" si="3"/>
        <v>6000</v>
      </c>
      <c r="I56" s="132"/>
    </row>
    <row r="57" spans="1:9" ht="24" customHeight="1">
      <c r="A57" s="12"/>
      <c r="B57" s="22"/>
      <c r="C57" s="18">
        <v>8.2</v>
      </c>
      <c r="D57" s="23" t="s">
        <v>134</v>
      </c>
      <c r="E57" s="17">
        <v>80000</v>
      </c>
      <c r="F57" s="17">
        <v>0</v>
      </c>
      <c r="G57" s="17">
        <f t="shared" si="2"/>
        <v>0</v>
      </c>
      <c r="H57" s="166">
        <f t="shared" si="3"/>
        <v>80000</v>
      </c>
      <c r="I57" s="132"/>
    </row>
    <row r="58" spans="1:9" ht="21.75">
      <c r="A58" s="47" t="s">
        <v>46</v>
      </c>
      <c r="B58" s="48" t="s">
        <v>47</v>
      </c>
      <c r="C58" s="18"/>
      <c r="D58" s="24"/>
      <c r="E58" s="17"/>
      <c r="F58" s="17"/>
      <c r="G58" s="17"/>
      <c r="H58" s="166"/>
      <c r="I58" s="132"/>
    </row>
    <row r="59" spans="1:9" ht="20.25" customHeight="1">
      <c r="A59" s="12"/>
      <c r="B59" s="16">
        <v>9</v>
      </c>
      <c r="C59" s="225" t="s">
        <v>48</v>
      </c>
      <c r="D59" s="14"/>
      <c r="E59" s="17"/>
      <c r="F59" s="17"/>
      <c r="G59" s="17"/>
      <c r="H59" s="166"/>
      <c r="I59" s="132"/>
    </row>
    <row r="60" spans="1:9" ht="21.75">
      <c r="A60" s="12"/>
      <c r="B60" s="16"/>
      <c r="C60" s="18">
        <v>9.1</v>
      </c>
      <c r="D60" s="14" t="s">
        <v>49</v>
      </c>
      <c r="E60" s="17">
        <v>174500</v>
      </c>
      <c r="F60" s="17"/>
      <c r="G60" s="17">
        <f>F60+J60</f>
        <v>0</v>
      </c>
      <c r="H60" s="166">
        <f t="shared" si="3"/>
        <v>174500</v>
      </c>
      <c r="I60" s="132"/>
    </row>
    <row r="61" spans="1:9" ht="21.75">
      <c r="A61" s="12"/>
      <c r="B61" s="16">
        <v>10</v>
      </c>
      <c r="C61" s="265" t="s">
        <v>59</v>
      </c>
      <c r="D61" s="266"/>
      <c r="E61" s="17"/>
      <c r="F61" s="17"/>
      <c r="G61" s="17"/>
      <c r="H61" s="166"/>
      <c r="I61" s="132"/>
    </row>
    <row r="62" spans="1:9" ht="24" customHeight="1">
      <c r="A62" s="12"/>
      <c r="B62" s="16"/>
      <c r="C62" s="111">
        <v>10.1</v>
      </c>
      <c r="D62" s="14"/>
      <c r="E62" s="17"/>
      <c r="F62" s="17"/>
      <c r="G62" s="17"/>
      <c r="H62" s="166">
        <f t="shared" si="3"/>
        <v>0</v>
      </c>
      <c r="I62" s="132"/>
    </row>
    <row r="63" spans="1:9" ht="19.5" customHeight="1">
      <c r="A63" s="25"/>
      <c r="B63" s="26"/>
      <c r="C63" s="27"/>
      <c r="D63" s="28"/>
      <c r="E63" s="115"/>
      <c r="F63" s="115"/>
      <c r="G63" s="115"/>
      <c r="H63" s="170"/>
      <c r="I63" s="138"/>
    </row>
    <row r="64" spans="1:9" ht="18" customHeight="1" thickBot="1">
      <c r="A64" s="4"/>
      <c r="B64" s="5"/>
      <c r="C64" s="6"/>
      <c r="D64" s="36" t="s">
        <v>76</v>
      </c>
      <c r="E64" s="116">
        <f>SUM(E41:E63)</f>
        <v>8250820</v>
      </c>
      <c r="F64" s="116">
        <f>SUM(F41:F63)</f>
        <v>1650958.83</v>
      </c>
      <c r="G64" s="171">
        <f>SUM(G41:G63)</f>
        <v>1650958.83</v>
      </c>
      <c r="H64" s="171">
        <f>SUM(H41:H63)</f>
        <v>6599861.17</v>
      </c>
      <c r="I64" s="139"/>
    </row>
    <row r="65" spans="1:9" ht="18" customHeight="1" thickTop="1">
      <c r="A65" s="7"/>
      <c r="B65" s="8"/>
      <c r="C65" s="9"/>
      <c r="D65" s="39"/>
      <c r="E65" s="72"/>
      <c r="F65" s="72"/>
      <c r="G65" s="172"/>
      <c r="H65" s="72"/>
      <c r="I65" s="140"/>
    </row>
    <row r="66" spans="1:9" ht="18" customHeight="1">
      <c r="A66" s="7"/>
      <c r="B66" s="8"/>
      <c r="C66" s="9"/>
      <c r="D66" s="39"/>
      <c r="E66" s="72"/>
      <c r="F66" s="72"/>
      <c r="G66" s="172"/>
      <c r="H66" s="72"/>
      <c r="I66" s="140"/>
    </row>
    <row r="67" spans="1:9" ht="18" customHeight="1">
      <c r="A67" s="7"/>
      <c r="B67" s="8"/>
      <c r="C67" s="9"/>
      <c r="D67" s="39"/>
      <c r="E67" s="72"/>
      <c r="F67" s="72"/>
      <c r="G67" s="172"/>
      <c r="H67" s="72"/>
      <c r="I67" s="140"/>
    </row>
    <row r="68" spans="1:9" ht="18" customHeight="1">
      <c r="A68" s="7"/>
      <c r="B68" s="8"/>
      <c r="C68" s="9"/>
      <c r="D68" s="39"/>
      <c r="E68" s="72"/>
      <c r="F68" s="72"/>
      <c r="G68" s="172"/>
      <c r="H68" s="72"/>
      <c r="I68" s="140"/>
    </row>
    <row r="69" spans="1:9" ht="18" customHeight="1">
      <c r="A69" s="7"/>
      <c r="B69" s="8"/>
      <c r="C69" s="9"/>
      <c r="D69" s="39"/>
      <c r="E69" s="72"/>
      <c r="F69" s="72"/>
      <c r="G69" s="172"/>
      <c r="H69" s="72"/>
      <c r="I69" s="140"/>
    </row>
    <row r="70" spans="1:9" ht="18" customHeight="1">
      <c r="A70" s="7"/>
      <c r="B70" s="8"/>
      <c r="C70" s="9"/>
      <c r="D70" s="39"/>
      <c r="E70" s="72"/>
      <c r="F70" s="72"/>
      <c r="G70" s="172"/>
      <c r="H70" s="72"/>
      <c r="I70" s="140"/>
    </row>
    <row r="71" spans="1:9" ht="18" customHeight="1">
      <c r="A71" s="7"/>
      <c r="B71" s="8"/>
      <c r="C71" s="9"/>
      <c r="D71" s="39"/>
      <c r="E71" s="72"/>
      <c r="F71" s="72"/>
      <c r="G71" s="172"/>
      <c r="H71" s="72"/>
      <c r="I71" s="140"/>
    </row>
    <row r="72" spans="1:9" ht="18" customHeight="1">
      <c r="A72" s="7"/>
      <c r="B72" s="8"/>
      <c r="C72" s="9"/>
      <c r="D72" s="39"/>
      <c r="E72" s="72"/>
      <c r="F72" s="72"/>
      <c r="G72" s="172"/>
      <c r="H72" s="72"/>
      <c r="I72" s="140"/>
    </row>
    <row r="73" spans="1:9" ht="18" customHeight="1">
      <c r="A73" s="7"/>
      <c r="B73" s="8"/>
      <c r="C73" s="9"/>
      <c r="D73" s="39"/>
      <c r="E73" s="72"/>
      <c r="F73" s="72"/>
      <c r="G73" s="172"/>
      <c r="H73" s="72"/>
      <c r="I73" s="140"/>
    </row>
    <row r="74" spans="1:9" ht="18" customHeight="1">
      <c r="A74" s="7"/>
      <c r="B74" s="8"/>
      <c r="C74" s="9"/>
      <c r="D74" s="39"/>
      <c r="E74" s="72"/>
      <c r="F74" s="72"/>
      <c r="G74" s="172"/>
      <c r="H74" s="72"/>
      <c r="I74" s="140"/>
    </row>
    <row r="75" spans="1:9" ht="18" customHeight="1">
      <c r="A75" s="7"/>
      <c r="B75" s="8"/>
      <c r="C75" s="9"/>
      <c r="D75" s="39"/>
      <c r="E75" s="72"/>
      <c r="F75" s="72"/>
      <c r="G75" s="172"/>
      <c r="H75" s="72"/>
      <c r="I75" s="140"/>
    </row>
    <row r="76" spans="1:9" ht="18" customHeight="1">
      <c r="A76" s="7"/>
      <c r="B76" s="8"/>
      <c r="C76" s="9"/>
      <c r="D76" s="39"/>
      <c r="E76" s="72"/>
      <c r="F76" s="72"/>
      <c r="G76" s="172"/>
      <c r="H76" s="72"/>
      <c r="I76" s="140"/>
    </row>
    <row r="77" spans="1:9" ht="18" customHeight="1">
      <c r="A77" s="7"/>
      <c r="B77" s="8"/>
      <c r="C77" s="9"/>
      <c r="D77" s="39"/>
      <c r="E77" s="72"/>
      <c r="F77" s="72"/>
      <c r="G77" s="172"/>
      <c r="H77" s="72"/>
      <c r="I77" s="140"/>
    </row>
    <row r="78" spans="1:9" ht="18" customHeight="1">
      <c r="A78" s="7"/>
      <c r="B78" s="8"/>
      <c r="C78" s="9"/>
      <c r="D78" s="39"/>
      <c r="E78" s="72"/>
      <c r="F78" s="72"/>
      <c r="G78" s="172"/>
      <c r="H78" s="72"/>
      <c r="I78" s="140"/>
    </row>
    <row r="79" spans="1:9" ht="18" customHeight="1">
      <c r="A79" s="7"/>
      <c r="B79" s="8"/>
      <c r="C79" s="9"/>
      <c r="D79" s="39"/>
      <c r="E79" s="72"/>
      <c r="F79" s="72"/>
      <c r="G79" s="172"/>
      <c r="H79" s="72"/>
      <c r="I79" s="140"/>
    </row>
    <row r="80" spans="1:9" ht="18" customHeight="1">
      <c r="A80" s="7"/>
      <c r="B80" s="8"/>
      <c r="C80" s="9"/>
      <c r="D80" s="39"/>
      <c r="E80" s="72"/>
      <c r="F80" s="72"/>
      <c r="G80" s="172"/>
      <c r="H80" s="72"/>
      <c r="I80" s="140"/>
    </row>
    <row r="81" spans="1:9" ht="24.75" customHeight="1">
      <c r="A81" s="44" t="s">
        <v>139</v>
      </c>
      <c r="B81" s="53"/>
      <c r="C81" s="53"/>
      <c r="D81" s="54"/>
      <c r="E81" s="149"/>
      <c r="F81" s="149"/>
      <c r="G81" s="149"/>
      <c r="H81" s="181"/>
      <c r="I81" s="150"/>
    </row>
    <row r="82" spans="1:9" ht="19.5" customHeight="1">
      <c r="A82" s="58" t="s">
        <v>11</v>
      </c>
      <c r="B82" s="59" t="s">
        <v>12</v>
      </c>
      <c r="C82" s="60"/>
      <c r="D82" s="61"/>
      <c r="E82" s="141"/>
      <c r="F82" s="141"/>
      <c r="G82" s="141"/>
      <c r="H82" s="176"/>
      <c r="I82" s="142"/>
    </row>
    <row r="83" spans="1:9" ht="21" customHeight="1">
      <c r="A83" s="12"/>
      <c r="B83" s="37" t="s">
        <v>13</v>
      </c>
      <c r="C83" s="46" t="s">
        <v>14</v>
      </c>
      <c r="D83" s="14"/>
      <c r="E83" s="17"/>
      <c r="F83" s="17"/>
      <c r="G83" s="17"/>
      <c r="H83" s="178"/>
      <c r="I83" s="143"/>
    </row>
    <row r="84" spans="1:9" ht="21" customHeight="1">
      <c r="A84" s="12"/>
      <c r="B84" s="32"/>
      <c r="C84" s="18">
        <v>1.1</v>
      </c>
      <c r="D84" s="14" t="s">
        <v>16</v>
      </c>
      <c r="E84" s="17">
        <v>152400</v>
      </c>
      <c r="F84" s="17">
        <v>39317.59</v>
      </c>
      <c r="G84" s="17">
        <f aca="true" t="shared" si="4" ref="G84:G114">F84+J84</f>
        <v>39317.59</v>
      </c>
      <c r="H84" s="166">
        <f aca="true" t="shared" si="5" ref="H84:H114">E84-G84</f>
        <v>113082.41</v>
      </c>
      <c r="I84" s="143"/>
    </row>
    <row r="85" spans="1:9" ht="18" customHeight="1">
      <c r="A85" s="12"/>
      <c r="B85" s="32"/>
      <c r="C85" s="18">
        <v>1.2</v>
      </c>
      <c r="D85" s="14" t="s">
        <v>64</v>
      </c>
      <c r="E85" s="17">
        <v>33120</v>
      </c>
      <c r="F85" s="17">
        <v>6830</v>
      </c>
      <c r="G85" s="17">
        <f t="shared" si="4"/>
        <v>6830</v>
      </c>
      <c r="H85" s="166">
        <f t="shared" si="5"/>
        <v>26290</v>
      </c>
      <c r="I85" s="143"/>
    </row>
    <row r="86" spans="1:9" ht="18" customHeight="1">
      <c r="A86" s="12"/>
      <c r="B86" s="13" t="s">
        <v>20</v>
      </c>
      <c r="C86" s="46" t="s">
        <v>21</v>
      </c>
      <c r="D86" s="14"/>
      <c r="E86" s="17"/>
      <c r="F86" s="17"/>
      <c r="G86" s="17"/>
      <c r="H86" s="166"/>
      <c r="I86" s="143"/>
    </row>
    <row r="87" spans="1:9" ht="18" customHeight="1">
      <c r="A87" s="12"/>
      <c r="B87" s="16"/>
      <c r="C87" s="18">
        <v>2.1</v>
      </c>
      <c r="D87" s="14" t="s">
        <v>22</v>
      </c>
      <c r="E87" s="17">
        <v>0</v>
      </c>
      <c r="F87" s="17">
        <v>0</v>
      </c>
      <c r="G87" s="17">
        <f t="shared" si="4"/>
        <v>0</v>
      </c>
      <c r="H87" s="166">
        <f t="shared" si="5"/>
        <v>0</v>
      </c>
      <c r="I87" s="143"/>
    </row>
    <row r="88" spans="1:9" ht="18" customHeight="1">
      <c r="A88" s="12"/>
      <c r="B88" s="16"/>
      <c r="C88" s="18">
        <v>2.2</v>
      </c>
      <c r="D88" s="14" t="s">
        <v>17</v>
      </c>
      <c r="E88" s="17">
        <v>0</v>
      </c>
      <c r="F88" s="17">
        <v>0</v>
      </c>
      <c r="G88" s="17">
        <f t="shared" si="4"/>
        <v>0</v>
      </c>
      <c r="H88" s="166">
        <f t="shared" si="5"/>
        <v>0</v>
      </c>
      <c r="I88" s="143"/>
    </row>
    <row r="89" spans="1:9" ht="18" customHeight="1">
      <c r="A89" s="12"/>
      <c r="B89" s="19">
        <v>3</v>
      </c>
      <c r="C89" s="265" t="s">
        <v>23</v>
      </c>
      <c r="D89" s="266"/>
      <c r="E89" s="17"/>
      <c r="F89" s="17"/>
      <c r="G89" s="17"/>
      <c r="H89" s="166"/>
      <c r="I89" s="143"/>
    </row>
    <row r="90" spans="1:9" ht="18" customHeight="1">
      <c r="A90" s="12"/>
      <c r="B90" s="16"/>
      <c r="C90" s="18">
        <v>3.1</v>
      </c>
      <c r="D90" s="14" t="s">
        <v>23</v>
      </c>
      <c r="E90" s="17">
        <v>0</v>
      </c>
      <c r="F90" s="17">
        <v>0</v>
      </c>
      <c r="G90" s="17">
        <f t="shared" si="4"/>
        <v>0</v>
      </c>
      <c r="H90" s="166">
        <f t="shared" si="5"/>
        <v>0</v>
      </c>
      <c r="I90" s="143"/>
    </row>
    <row r="91" spans="1:9" ht="18" customHeight="1">
      <c r="A91" s="12"/>
      <c r="B91" s="16"/>
      <c r="C91" s="18">
        <v>3.2</v>
      </c>
      <c r="D91" s="14" t="s">
        <v>17</v>
      </c>
      <c r="E91" s="17">
        <v>0</v>
      </c>
      <c r="F91" s="17">
        <v>0</v>
      </c>
      <c r="G91" s="17">
        <f t="shared" si="4"/>
        <v>0</v>
      </c>
      <c r="H91" s="166">
        <f t="shared" si="5"/>
        <v>0</v>
      </c>
      <c r="I91" s="143"/>
    </row>
    <row r="92" spans="1:9" ht="18" customHeight="1">
      <c r="A92" s="12"/>
      <c r="B92" s="37" t="s">
        <v>52</v>
      </c>
      <c r="C92" s="46" t="s">
        <v>24</v>
      </c>
      <c r="D92" s="14"/>
      <c r="E92" s="17"/>
      <c r="F92" s="17"/>
      <c r="G92" s="17"/>
      <c r="H92" s="166"/>
      <c r="I92" s="143"/>
    </row>
    <row r="93" spans="1:9" ht="18" customHeight="1">
      <c r="A93" s="12"/>
      <c r="B93" s="32"/>
      <c r="C93" s="18">
        <v>3.1</v>
      </c>
      <c r="D93" s="14" t="s">
        <v>26</v>
      </c>
      <c r="E93" s="17">
        <v>0</v>
      </c>
      <c r="F93" s="17">
        <v>0</v>
      </c>
      <c r="G93" s="17">
        <f t="shared" si="4"/>
        <v>0</v>
      </c>
      <c r="H93" s="166">
        <f t="shared" si="5"/>
        <v>0</v>
      </c>
      <c r="I93" s="143"/>
    </row>
    <row r="94" spans="1:9" ht="18" customHeight="1">
      <c r="A94" s="12"/>
      <c r="B94" s="32"/>
      <c r="C94" s="18">
        <v>3.2</v>
      </c>
      <c r="D94" s="14" t="s">
        <v>65</v>
      </c>
      <c r="E94" s="17">
        <v>0</v>
      </c>
      <c r="F94" s="17">
        <v>0</v>
      </c>
      <c r="G94" s="17">
        <f t="shared" si="4"/>
        <v>0</v>
      </c>
      <c r="H94" s="166">
        <f t="shared" si="5"/>
        <v>0</v>
      </c>
      <c r="I94" s="143"/>
    </row>
    <row r="95" spans="1:9" ht="18" customHeight="1">
      <c r="A95" s="12"/>
      <c r="B95" s="32"/>
      <c r="C95" s="18">
        <v>3.3</v>
      </c>
      <c r="D95" s="14" t="s">
        <v>27</v>
      </c>
      <c r="E95" s="17">
        <v>5000</v>
      </c>
      <c r="F95" s="17">
        <v>0</v>
      </c>
      <c r="G95" s="17">
        <f t="shared" si="4"/>
        <v>0</v>
      </c>
      <c r="H95" s="166">
        <f t="shared" si="5"/>
        <v>5000</v>
      </c>
      <c r="I95" s="143"/>
    </row>
    <row r="96" spans="1:9" ht="18" customHeight="1">
      <c r="A96" s="12"/>
      <c r="B96" s="32"/>
      <c r="C96" s="18">
        <v>3.4</v>
      </c>
      <c r="D96" s="14" t="s">
        <v>28</v>
      </c>
      <c r="E96" s="17">
        <v>10000</v>
      </c>
      <c r="F96" s="17">
        <v>0</v>
      </c>
      <c r="G96" s="17">
        <f t="shared" si="4"/>
        <v>0</v>
      </c>
      <c r="H96" s="166">
        <f t="shared" si="5"/>
        <v>10000</v>
      </c>
      <c r="I96" s="143"/>
    </row>
    <row r="97" spans="1:9" ht="18" customHeight="1">
      <c r="A97" s="12"/>
      <c r="B97" s="32"/>
      <c r="C97" s="18">
        <v>3.5</v>
      </c>
      <c r="D97" s="14" t="s">
        <v>108</v>
      </c>
      <c r="E97" s="17">
        <v>0</v>
      </c>
      <c r="F97" s="17">
        <v>0</v>
      </c>
      <c r="G97" s="17">
        <f t="shared" si="4"/>
        <v>0</v>
      </c>
      <c r="H97" s="166">
        <f t="shared" si="5"/>
        <v>0</v>
      </c>
      <c r="I97" s="143"/>
    </row>
    <row r="98" spans="1:9" ht="18" customHeight="1">
      <c r="A98" s="12"/>
      <c r="B98" s="37" t="s">
        <v>53</v>
      </c>
      <c r="C98" s="46" t="s">
        <v>31</v>
      </c>
      <c r="D98" s="14"/>
      <c r="E98" s="17"/>
      <c r="F98" s="17"/>
      <c r="G98" s="17"/>
      <c r="H98" s="166"/>
      <c r="I98" s="143"/>
    </row>
    <row r="99" spans="1:9" ht="18" customHeight="1">
      <c r="A99" s="12"/>
      <c r="B99" s="32"/>
      <c r="C99" s="18">
        <v>4.1</v>
      </c>
      <c r="D99" s="14" t="s">
        <v>32</v>
      </c>
      <c r="E99" s="17">
        <v>190000</v>
      </c>
      <c r="F99" s="17">
        <v>26400</v>
      </c>
      <c r="G99" s="17">
        <f t="shared" si="4"/>
        <v>26400</v>
      </c>
      <c r="H99" s="166">
        <f t="shared" si="5"/>
        <v>163600</v>
      </c>
      <c r="I99" s="143"/>
    </row>
    <row r="100" spans="1:9" ht="18" customHeight="1">
      <c r="A100" s="12"/>
      <c r="B100" s="32"/>
      <c r="C100" s="18">
        <v>4.2</v>
      </c>
      <c r="D100" s="14" t="s">
        <v>74</v>
      </c>
      <c r="E100" s="17">
        <v>10000</v>
      </c>
      <c r="F100" s="17">
        <v>0</v>
      </c>
      <c r="G100" s="17">
        <f t="shared" si="4"/>
        <v>0</v>
      </c>
      <c r="H100" s="166">
        <f t="shared" si="5"/>
        <v>10000</v>
      </c>
      <c r="I100" s="143"/>
    </row>
    <row r="101" spans="1:9" ht="18" customHeight="1">
      <c r="A101" s="12"/>
      <c r="B101" s="32"/>
      <c r="C101" s="18">
        <v>4.3</v>
      </c>
      <c r="D101" s="14" t="s">
        <v>33</v>
      </c>
      <c r="E101" s="17">
        <v>240000</v>
      </c>
      <c r="F101" s="17">
        <v>15000</v>
      </c>
      <c r="G101" s="17">
        <f t="shared" si="4"/>
        <v>15000</v>
      </c>
      <c r="H101" s="166">
        <f t="shared" si="5"/>
        <v>225000</v>
      </c>
      <c r="I101" s="143"/>
    </row>
    <row r="102" spans="1:9" ht="18" customHeight="1">
      <c r="A102" s="12"/>
      <c r="B102" s="32"/>
      <c r="C102" s="18">
        <v>4.4</v>
      </c>
      <c r="D102" s="14" t="s">
        <v>66</v>
      </c>
      <c r="E102" s="17">
        <v>395040</v>
      </c>
      <c r="F102" s="17">
        <v>313040</v>
      </c>
      <c r="G102" s="17">
        <f t="shared" si="4"/>
        <v>313040</v>
      </c>
      <c r="H102" s="166">
        <f t="shared" si="5"/>
        <v>82000</v>
      </c>
      <c r="I102" s="143"/>
    </row>
    <row r="103" spans="1:9" ht="18" customHeight="1">
      <c r="A103" s="12"/>
      <c r="B103" s="37" t="s">
        <v>55</v>
      </c>
      <c r="C103" s="46" t="s">
        <v>34</v>
      </c>
      <c r="D103" s="14"/>
      <c r="E103" s="17"/>
      <c r="F103" s="17"/>
      <c r="G103" s="17"/>
      <c r="H103" s="166"/>
      <c r="I103" s="143"/>
    </row>
    <row r="104" spans="1:9" ht="18" customHeight="1">
      <c r="A104" s="12"/>
      <c r="B104" s="42"/>
      <c r="C104" s="38">
        <v>5.1</v>
      </c>
      <c r="D104" s="14" t="s">
        <v>140</v>
      </c>
      <c r="E104" s="17">
        <v>978460</v>
      </c>
      <c r="F104" s="17">
        <v>0</v>
      </c>
      <c r="G104" s="17">
        <f t="shared" si="4"/>
        <v>0</v>
      </c>
      <c r="H104" s="166">
        <f t="shared" si="5"/>
        <v>978460</v>
      </c>
      <c r="I104" s="143"/>
    </row>
    <row r="105" spans="1:9" ht="18" customHeight="1">
      <c r="A105" s="12"/>
      <c r="B105" s="42"/>
      <c r="C105" s="38">
        <v>5.2</v>
      </c>
      <c r="D105" s="14" t="s">
        <v>37</v>
      </c>
      <c r="E105" s="17">
        <v>20000</v>
      </c>
      <c r="F105" s="17">
        <v>1500</v>
      </c>
      <c r="G105" s="17">
        <f t="shared" si="4"/>
        <v>1500</v>
      </c>
      <c r="H105" s="166">
        <f t="shared" si="5"/>
        <v>18500</v>
      </c>
      <c r="I105" s="143"/>
    </row>
    <row r="106" spans="1:9" ht="18" customHeight="1">
      <c r="A106" s="12"/>
      <c r="B106" s="42"/>
      <c r="C106" s="38">
        <v>5.3</v>
      </c>
      <c r="D106" s="14" t="s">
        <v>60</v>
      </c>
      <c r="E106" s="218">
        <v>80000</v>
      </c>
      <c r="F106" s="218">
        <v>0</v>
      </c>
      <c r="G106" s="17">
        <f t="shared" si="4"/>
        <v>0</v>
      </c>
      <c r="H106" s="166">
        <f t="shared" si="5"/>
        <v>80000</v>
      </c>
      <c r="I106" s="143"/>
    </row>
    <row r="107" spans="1:9" ht="18" customHeight="1">
      <c r="A107" s="12"/>
      <c r="B107" s="42" t="s">
        <v>58</v>
      </c>
      <c r="C107" s="227" t="s">
        <v>141</v>
      </c>
      <c r="D107" s="14"/>
      <c r="E107" s="218"/>
      <c r="F107" s="218"/>
      <c r="G107" s="17"/>
      <c r="H107" s="166"/>
      <c r="I107" s="143"/>
    </row>
    <row r="108" spans="1:9" ht="18" customHeight="1">
      <c r="A108" s="12"/>
      <c r="B108" s="42"/>
      <c r="C108" s="38" t="s">
        <v>114</v>
      </c>
      <c r="D108" s="14" t="s">
        <v>142</v>
      </c>
      <c r="E108" s="218">
        <v>30000</v>
      </c>
      <c r="F108" s="218">
        <v>0</v>
      </c>
      <c r="G108" s="17">
        <f t="shared" si="4"/>
        <v>0</v>
      </c>
      <c r="H108" s="166">
        <f t="shared" si="5"/>
        <v>30000</v>
      </c>
      <c r="I108" s="143"/>
    </row>
    <row r="109" spans="1:9" ht="18" customHeight="1">
      <c r="A109" s="12"/>
      <c r="B109" s="42"/>
      <c r="C109" s="38" t="s">
        <v>115</v>
      </c>
      <c r="D109" s="14" t="s">
        <v>143</v>
      </c>
      <c r="E109" s="218">
        <v>1157000</v>
      </c>
      <c r="F109" s="218">
        <v>572000</v>
      </c>
      <c r="G109" s="17">
        <f t="shared" si="4"/>
        <v>572000</v>
      </c>
      <c r="H109" s="166">
        <f t="shared" si="5"/>
        <v>585000</v>
      </c>
      <c r="I109" s="143"/>
    </row>
    <row r="110" spans="1:9" ht="18" customHeight="1">
      <c r="A110" s="29"/>
      <c r="B110" s="62" t="s">
        <v>144</v>
      </c>
      <c r="C110" s="227" t="s">
        <v>48</v>
      </c>
      <c r="D110" s="41"/>
      <c r="E110" s="151"/>
      <c r="F110" s="182"/>
      <c r="G110" s="17"/>
      <c r="H110" s="166"/>
      <c r="I110" s="143"/>
    </row>
    <row r="111" spans="1:9" ht="18" customHeight="1">
      <c r="A111" s="29"/>
      <c r="B111" s="62"/>
      <c r="C111" s="38" t="s">
        <v>145</v>
      </c>
      <c r="D111" s="41" t="s">
        <v>131</v>
      </c>
      <c r="E111" s="151">
        <v>71400</v>
      </c>
      <c r="F111" s="182">
        <v>0</v>
      </c>
      <c r="G111" s="17">
        <f t="shared" si="4"/>
        <v>0</v>
      </c>
      <c r="H111" s="166">
        <f t="shared" si="5"/>
        <v>71400</v>
      </c>
      <c r="I111" s="143"/>
    </row>
    <row r="112" spans="1:9" ht="18" customHeight="1">
      <c r="A112" s="29"/>
      <c r="B112" s="62" t="s">
        <v>113</v>
      </c>
      <c r="C112" s="227" t="s">
        <v>59</v>
      </c>
      <c r="D112" s="41"/>
      <c r="E112" s="151"/>
      <c r="F112" s="182"/>
      <c r="G112" s="17"/>
      <c r="H112" s="166"/>
      <c r="I112" s="143"/>
    </row>
    <row r="113" spans="1:9" ht="18" customHeight="1">
      <c r="A113" s="29"/>
      <c r="B113" s="62"/>
      <c r="C113" s="38" t="s">
        <v>146</v>
      </c>
      <c r="D113" s="41" t="s">
        <v>147</v>
      </c>
      <c r="E113" s="151">
        <v>50000</v>
      </c>
      <c r="F113" s="182">
        <v>0</v>
      </c>
      <c r="G113" s="17">
        <f t="shared" si="4"/>
        <v>0</v>
      </c>
      <c r="H113" s="166">
        <f t="shared" si="5"/>
        <v>50000</v>
      </c>
      <c r="I113" s="143"/>
    </row>
    <row r="114" spans="1:9" ht="18" customHeight="1">
      <c r="A114" s="29"/>
      <c r="B114" s="62"/>
      <c r="C114" s="38" t="s">
        <v>149</v>
      </c>
      <c r="D114" s="41" t="s">
        <v>148</v>
      </c>
      <c r="E114" s="151">
        <v>50000</v>
      </c>
      <c r="F114" s="182">
        <v>0</v>
      </c>
      <c r="G114" s="17">
        <f t="shared" si="4"/>
        <v>0</v>
      </c>
      <c r="H114" s="166">
        <f t="shared" si="5"/>
        <v>50000</v>
      </c>
      <c r="I114" s="143"/>
    </row>
    <row r="115" spans="1:9" ht="18" customHeight="1">
      <c r="A115" s="29"/>
      <c r="B115" s="62"/>
      <c r="C115" s="38"/>
      <c r="D115" s="41"/>
      <c r="E115" s="151"/>
      <c r="F115" s="182"/>
      <c r="G115" s="218"/>
      <c r="H115" s="166"/>
      <c r="I115" s="143"/>
    </row>
    <row r="116" spans="1:9" ht="18" customHeight="1">
      <c r="A116" s="29"/>
      <c r="B116" s="62"/>
      <c r="C116" s="38"/>
      <c r="D116" s="41"/>
      <c r="E116" s="151"/>
      <c r="F116" s="182"/>
      <c r="G116" s="218"/>
      <c r="H116" s="166"/>
      <c r="I116" s="143"/>
    </row>
    <row r="117" spans="1:9" ht="18" customHeight="1">
      <c r="A117" s="29"/>
      <c r="B117" s="62"/>
      <c r="C117" s="38"/>
      <c r="D117" s="41"/>
      <c r="E117" s="151"/>
      <c r="F117" s="182"/>
      <c r="G117" s="218"/>
      <c r="H117" s="166"/>
      <c r="I117" s="143"/>
    </row>
    <row r="118" spans="1:9" ht="18" customHeight="1">
      <c r="A118" s="29"/>
      <c r="B118" s="62"/>
      <c r="C118" s="38"/>
      <c r="D118" s="41"/>
      <c r="E118" s="151"/>
      <c r="F118" s="182"/>
      <c r="G118" s="218"/>
      <c r="H118" s="177"/>
      <c r="I118" s="143"/>
    </row>
    <row r="119" spans="1:9" ht="18" customHeight="1">
      <c r="A119" s="29"/>
      <c r="B119" s="62"/>
      <c r="C119" s="38"/>
      <c r="D119" s="41"/>
      <c r="E119" s="151"/>
      <c r="F119" s="182"/>
      <c r="G119" s="218"/>
      <c r="H119" s="177"/>
      <c r="I119" s="143"/>
    </row>
    <row r="120" spans="1:9" ht="18" customHeight="1">
      <c r="A120" s="29"/>
      <c r="B120" s="62"/>
      <c r="C120" s="38"/>
      <c r="D120" s="41"/>
      <c r="E120" s="151"/>
      <c r="F120" s="182"/>
      <c r="G120" s="182"/>
      <c r="H120" s="177"/>
      <c r="I120" s="143"/>
    </row>
    <row r="121" spans="1:9" ht="18" customHeight="1">
      <c r="A121" s="63"/>
      <c r="B121" s="64"/>
      <c r="C121" s="65"/>
      <c r="D121" s="66"/>
      <c r="E121" s="152"/>
      <c r="F121" s="183"/>
      <c r="G121" s="183"/>
      <c r="H121" s="179"/>
      <c r="I121" s="153"/>
    </row>
    <row r="122" spans="1:9" ht="18" customHeight="1" thickBot="1">
      <c r="A122" s="57"/>
      <c r="B122" s="76"/>
      <c r="C122" s="77"/>
      <c r="D122" s="36" t="s">
        <v>76</v>
      </c>
      <c r="E122" s="154">
        <f>SUM(E84:E121)</f>
        <v>3472420</v>
      </c>
      <c r="F122" s="154">
        <f>SUM(F84:F121)</f>
        <v>974087.59</v>
      </c>
      <c r="G122" s="154">
        <f>SUM(G84:G121)</f>
        <v>974087.59</v>
      </c>
      <c r="H122" s="154">
        <f>SUM(H84:H121)</f>
        <v>2498332.41</v>
      </c>
      <c r="I122" s="155"/>
    </row>
    <row r="123" spans="1:9" ht="18" customHeight="1" thickTop="1">
      <c r="A123" s="53"/>
      <c r="B123" s="219"/>
      <c r="C123" s="220"/>
      <c r="D123" s="39"/>
      <c r="E123" s="221"/>
      <c r="F123" s="221"/>
      <c r="G123" s="221"/>
      <c r="H123" s="221"/>
      <c r="I123" s="222"/>
    </row>
    <row r="124" spans="1:10" s="51" customFormat="1" ht="21.75">
      <c r="A124" s="74" t="s">
        <v>117</v>
      </c>
      <c r="B124" s="71"/>
      <c r="C124" s="71"/>
      <c r="D124" s="71"/>
      <c r="E124" s="72"/>
      <c r="F124" s="72"/>
      <c r="G124" s="72"/>
      <c r="H124" s="174"/>
      <c r="I124" s="73"/>
      <c r="J124" s="105"/>
    </row>
    <row r="125" spans="1:9" ht="21.75">
      <c r="A125" s="67"/>
      <c r="B125" s="68" t="s">
        <v>13</v>
      </c>
      <c r="C125" s="95" t="s">
        <v>61</v>
      </c>
      <c r="D125" s="69"/>
      <c r="E125" s="141"/>
      <c r="F125" s="141"/>
      <c r="G125" s="141"/>
      <c r="H125" s="175"/>
      <c r="I125" s="142"/>
    </row>
    <row r="126" spans="1:9" ht="21.75">
      <c r="A126" s="12"/>
      <c r="B126" s="22"/>
      <c r="C126" s="18">
        <v>1.1</v>
      </c>
      <c r="D126" s="14" t="s">
        <v>130</v>
      </c>
      <c r="E126" s="17">
        <v>115450</v>
      </c>
      <c r="F126" s="17">
        <v>0</v>
      </c>
      <c r="G126" s="17">
        <f aca="true" t="shared" si="6" ref="G126:G135">F126+J126</f>
        <v>0</v>
      </c>
      <c r="H126" s="166">
        <f aca="true" t="shared" si="7" ref="H126:H135">E126-G126</f>
        <v>115450</v>
      </c>
      <c r="I126" s="143"/>
    </row>
    <row r="127" spans="1:9" ht="21.75">
      <c r="A127" s="12"/>
      <c r="B127" s="22"/>
      <c r="C127" s="18">
        <v>1.2</v>
      </c>
      <c r="D127" s="14" t="s">
        <v>62</v>
      </c>
      <c r="E127" s="17">
        <v>116692</v>
      </c>
      <c r="F127" s="17">
        <v>19348</v>
      </c>
      <c r="G127" s="17">
        <f t="shared" si="6"/>
        <v>19348</v>
      </c>
      <c r="H127" s="166">
        <f t="shared" si="7"/>
        <v>97344</v>
      </c>
      <c r="I127" s="143"/>
    </row>
    <row r="128" spans="1:9" ht="21.75">
      <c r="A128" s="12"/>
      <c r="B128" s="22"/>
      <c r="C128" s="18">
        <v>1.3</v>
      </c>
      <c r="D128" s="14" t="s">
        <v>129</v>
      </c>
      <c r="E128" s="17">
        <v>53388</v>
      </c>
      <c r="F128" s="17">
        <v>0</v>
      </c>
      <c r="G128" s="17">
        <f t="shared" si="6"/>
        <v>0</v>
      </c>
      <c r="H128" s="166">
        <f t="shared" si="7"/>
        <v>53388</v>
      </c>
      <c r="I128" s="143"/>
    </row>
    <row r="129" spans="1:9" ht="21.75">
      <c r="A129" s="12"/>
      <c r="B129" s="22"/>
      <c r="C129" s="18">
        <v>1.4</v>
      </c>
      <c r="D129" s="14" t="s">
        <v>118</v>
      </c>
      <c r="E129" s="17">
        <v>120000</v>
      </c>
      <c r="F129" s="17">
        <v>0</v>
      </c>
      <c r="G129" s="17">
        <f t="shared" si="6"/>
        <v>0</v>
      </c>
      <c r="H129" s="166">
        <f t="shared" si="7"/>
        <v>120000</v>
      </c>
      <c r="I129" s="143"/>
    </row>
    <row r="130" spans="1:9" ht="21.75">
      <c r="A130" s="12"/>
      <c r="B130" s="42" t="s">
        <v>20</v>
      </c>
      <c r="C130" s="225" t="s">
        <v>63</v>
      </c>
      <c r="D130" s="14"/>
      <c r="E130" s="17">
        <v>1596750</v>
      </c>
      <c r="F130" s="17">
        <v>0</v>
      </c>
      <c r="G130" s="17">
        <f t="shared" si="6"/>
        <v>0</v>
      </c>
      <c r="H130" s="166">
        <f t="shared" si="7"/>
        <v>1596750</v>
      </c>
      <c r="I130" s="143"/>
    </row>
    <row r="131" spans="1:9" ht="21.75">
      <c r="A131" s="12"/>
      <c r="B131" s="42" t="s">
        <v>52</v>
      </c>
      <c r="C131" s="225" t="s">
        <v>119</v>
      </c>
      <c r="D131" s="14"/>
      <c r="E131" s="17"/>
      <c r="F131" s="17"/>
      <c r="G131" s="17"/>
      <c r="H131" s="166"/>
      <c r="I131" s="143"/>
    </row>
    <row r="132" spans="1:9" ht="21.75">
      <c r="A132" s="12"/>
      <c r="B132" s="42"/>
      <c r="C132" s="18">
        <v>3.1</v>
      </c>
      <c r="D132" s="14" t="s">
        <v>120</v>
      </c>
      <c r="E132" s="17">
        <v>100000</v>
      </c>
      <c r="F132" s="17">
        <v>0</v>
      </c>
      <c r="G132" s="17">
        <f t="shared" si="6"/>
        <v>0</v>
      </c>
      <c r="H132" s="166">
        <f t="shared" si="7"/>
        <v>100000</v>
      </c>
      <c r="I132" s="143"/>
    </row>
    <row r="133" spans="1:9" ht="21.75">
      <c r="A133" s="12"/>
      <c r="B133" s="42"/>
      <c r="C133" s="18">
        <v>3.2</v>
      </c>
      <c r="D133" s="14" t="s">
        <v>121</v>
      </c>
      <c r="E133" s="17">
        <v>0</v>
      </c>
      <c r="F133" s="17">
        <v>0</v>
      </c>
      <c r="G133" s="17">
        <f t="shared" si="6"/>
        <v>0</v>
      </c>
      <c r="H133" s="166">
        <f t="shared" si="7"/>
        <v>0</v>
      </c>
      <c r="I133" s="143"/>
    </row>
    <row r="134" spans="1:9" ht="21.75">
      <c r="A134" s="12"/>
      <c r="B134" s="42"/>
      <c r="C134" s="18">
        <v>3.3</v>
      </c>
      <c r="D134" s="14" t="s">
        <v>122</v>
      </c>
      <c r="E134" s="17">
        <v>0</v>
      </c>
      <c r="F134" s="17">
        <v>0</v>
      </c>
      <c r="G134" s="17">
        <f t="shared" si="6"/>
        <v>0</v>
      </c>
      <c r="H134" s="166">
        <f t="shared" si="7"/>
        <v>0</v>
      </c>
      <c r="I134" s="143"/>
    </row>
    <row r="135" spans="1:10" s="1" customFormat="1" ht="24.75" customHeight="1">
      <c r="A135" s="12"/>
      <c r="B135" s="22"/>
      <c r="C135" s="18">
        <v>3.4</v>
      </c>
      <c r="D135" s="14" t="s">
        <v>123</v>
      </c>
      <c r="E135" s="17">
        <v>24000</v>
      </c>
      <c r="F135" s="17">
        <v>0</v>
      </c>
      <c r="G135" s="17">
        <f t="shared" si="6"/>
        <v>0</v>
      </c>
      <c r="H135" s="166">
        <f t="shared" si="7"/>
        <v>24000</v>
      </c>
      <c r="I135" s="143"/>
      <c r="J135" s="106"/>
    </row>
    <row r="136" spans="1:10" s="1" customFormat="1" ht="24.75" customHeight="1">
      <c r="A136" s="12"/>
      <c r="B136" s="22"/>
      <c r="C136" s="18"/>
      <c r="D136" s="14"/>
      <c r="E136" s="144"/>
      <c r="F136" s="17"/>
      <c r="G136" s="17"/>
      <c r="H136" s="177"/>
      <c r="I136" s="132"/>
      <c r="J136" s="106"/>
    </row>
    <row r="137" spans="1:10" s="1" customFormat="1" ht="24.75" customHeight="1">
      <c r="A137" s="12"/>
      <c r="B137" s="22"/>
      <c r="C137" s="18"/>
      <c r="D137" s="14"/>
      <c r="E137" s="144"/>
      <c r="F137" s="17"/>
      <c r="G137" s="17"/>
      <c r="H137" s="177"/>
      <c r="I137" s="132"/>
      <c r="J137" s="106"/>
    </row>
    <row r="138" spans="1:10" s="1" customFormat="1" ht="24.75" customHeight="1">
      <c r="A138" s="25"/>
      <c r="B138" s="70"/>
      <c r="C138" s="27"/>
      <c r="D138" s="28"/>
      <c r="E138" s="145"/>
      <c r="F138" s="115"/>
      <c r="G138" s="115"/>
      <c r="H138" s="179"/>
      <c r="I138" s="138"/>
      <c r="J138" s="106"/>
    </row>
    <row r="139" spans="1:10" s="3" customFormat="1" ht="20.25" customHeight="1" thickBot="1">
      <c r="A139" s="52"/>
      <c r="B139" s="49"/>
      <c r="C139" s="50"/>
      <c r="D139" s="36" t="s">
        <v>76</v>
      </c>
      <c r="E139" s="146">
        <f>SUM(E126:E138)</f>
        <v>2126280</v>
      </c>
      <c r="F139" s="116">
        <f>SUM(F126:F138)</f>
        <v>19348</v>
      </c>
      <c r="G139" s="171">
        <f>SUM(G126:G138)</f>
        <v>19348</v>
      </c>
      <c r="H139" s="162">
        <f>SUM(H126:H138)</f>
        <v>2106932</v>
      </c>
      <c r="I139" s="147"/>
      <c r="J139" s="107"/>
    </row>
    <row r="140" spans="2:10" s="2" customFormat="1" ht="20.25" customHeight="1" thickTop="1">
      <c r="B140" s="8"/>
      <c r="C140" s="9"/>
      <c r="D140" s="35"/>
      <c r="E140" s="148"/>
      <c r="F140" s="148"/>
      <c r="G140" s="180"/>
      <c r="H140" s="148"/>
      <c r="I140" s="140"/>
      <c r="J140" s="108"/>
    </row>
    <row r="141" spans="2:10" s="2" customFormat="1" ht="20.25" customHeight="1">
      <c r="B141" s="8"/>
      <c r="C141" s="9"/>
      <c r="D141" s="35"/>
      <c r="E141" s="148"/>
      <c r="F141" s="148"/>
      <c r="G141" s="180"/>
      <c r="H141" s="148"/>
      <c r="I141" s="140"/>
      <c r="J141" s="108"/>
    </row>
    <row r="142" spans="2:10" s="2" customFormat="1" ht="20.25" customHeight="1">
      <c r="B142" s="8"/>
      <c r="C142" s="9"/>
      <c r="D142" s="35"/>
      <c r="E142" s="148"/>
      <c r="F142" s="148"/>
      <c r="G142" s="180"/>
      <c r="H142" s="148"/>
      <c r="I142" s="140"/>
      <c r="J142" s="108"/>
    </row>
    <row r="143" spans="2:10" s="2" customFormat="1" ht="20.25" customHeight="1">
      <c r="B143" s="8"/>
      <c r="C143" s="9"/>
      <c r="D143" s="35"/>
      <c r="E143" s="148"/>
      <c r="F143" s="148"/>
      <c r="G143" s="180"/>
      <c r="H143" s="148"/>
      <c r="I143" s="140"/>
      <c r="J143" s="108"/>
    </row>
    <row r="144" spans="2:10" s="2" customFormat="1" ht="20.25" customHeight="1">
      <c r="B144" s="8"/>
      <c r="C144" s="9"/>
      <c r="D144" s="35"/>
      <c r="E144" s="148"/>
      <c r="F144" s="148"/>
      <c r="G144" s="180"/>
      <c r="H144" s="148"/>
      <c r="I144" s="140"/>
      <c r="J144" s="108"/>
    </row>
    <row r="145" spans="2:10" s="2" customFormat="1" ht="20.25" customHeight="1">
      <c r="B145" s="8"/>
      <c r="C145" s="9"/>
      <c r="D145" s="35"/>
      <c r="E145" s="148"/>
      <c r="F145" s="148"/>
      <c r="G145" s="180"/>
      <c r="H145" s="148"/>
      <c r="I145" s="140"/>
      <c r="J145" s="108"/>
    </row>
    <row r="146" spans="2:10" s="2" customFormat="1" ht="20.25" customHeight="1">
      <c r="B146" s="8"/>
      <c r="C146" s="9"/>
      <c r="D146" s="35"/>
      <c r="E146" s="148"/>
      <c r="F146" s="148"/>
      <c r="G146" s="180"/>
      <c r="H146" s="148"/>
      <c r="I146" s="140"/>
      <c r="J146" s="108"/>
    </row>
    <row r="147" spans="2:10" s="2" customFormat="1" ht="20.25" customHeight="1">
      <c r="B147" s="8"/>
      <c r="C147" s="9"/>
      <c r="D147" s="35"/>
      <c r="E147" s="148"/>
      <c r="F147" s="148"/>
      <c r="G147" s="180"/>
      <c r="H147" s="148"/>
      <c r="I147" s="140"/>
      <c r="J147" s="108"/>
    </row>
    <row r="148" spans="2:10" s="2" customFormat="1" ht="20.25" customHeight="1">
      <c r="B148" s="8"/>
      <c r="C148" s="9"/>
      <c r="D148" s="35"/>
      <c r="E148" s="148"/>
      <c r="F148" s="148"/>
      <c r="G148" s="180"/>
      <c r="H148" s="148"/>
      <c r="I148" s="140"/>
      <c r="J148" s="108"/>
    </row>
    <row r="149" spans="2:10" s="2" customFormat="1" ht="20.25" customHeight="1">
      <c r="B149" s="8"/>
      <c r="C149" s="9"/>
      <c r="D149" s="35"/>
      <c r="E149" s="148"/>
      <c r="F149" s="148"/>
      <c r="G149" s="180"/>
      <c r="H149" s="148"/>
      <c r="I149" s="140"/>
      <c r="J149" s="108"/>
    </row>
    <row r="150" spans="2:10" s="2" customFormat="1" ht="20.25" customHeight="1">
      <c r="B150" s="8"/>
      <c r="C150" s="9"/>
      <c r="D150" s="35"/>
      <c r="E150" s="148"/>
      <c r="F150" s="148"/>
      <c r="G150" s="180"/>
      <c r="H150" s="148"/>
      <c r="I150" s="140"/>
      <c r="J150" s="108"/>
    </row>
    <row r="151" spans="2:10" s="2" customFormat="1" ht="20.25" customHeight="1">
      <c r="B151" s="8"/>
      <c r="C151" s="9"/>
      <c r="D151" s="35"/>
      <c r="E151" s="148"/>
      <c r="F151" s="148"/>
      <c r="G151" s="180"/>
      <c r="H151" s="148"/>
      <c r="I151" s="140"/>
      <c r="J151" s="108"/>
    </row>
    <row r="152" spans="2:10" s="2" customFormat="1" ht="20.25" customHeight="1">
      <c r="B152" s="8"/>
      <c r="C152" s="9"/>
      <c r="D152" s="35"/>
      <c r="E152" s="148"/>
      <c r="F152" s="148"/>
      <c r="G152" s="180"/>
      <c r="H152" s="148"/>
      <c r="I152" s="140"/>
      <c r="J152" s="108"/>
    </row>
    <row r="153" spans="2:10" s="2" customFormat="1" ht="20.25" customHeight="1">
      <c r="B153" s="8"/>
      <c r="C153" s="9"/>
      <c r="D153" s="35"/>
      <c r="E153" s="148"/>
      <c r="F153" s="148"/>
      <c r="G153" s="180"/>
      <c r="H153" s="148"/>
      <c r="I153" s="140"/>
      <c r="J153" s="108"/>
    </row>
    <row r="154" spans="2:10" s="2" customFormat="1" ht="20.25" customHeight="1">
      <c r="B154" s="8"/>
      <c r="C154" s="9"/>
      <c r="D154" s="35"/>
      <c r="E154" s="148"/>
      <c r="F154" s="148"/>
      <c r="G154" s="180"/>
      <c r="H154" s="148"/>
      <c r="I154" s="140"/>
      <c r="J154" s="108"/>
    </row>
    <row r="155" spans="2:10" s="2" customFormat="1" ht="20.25" customHeight="1">
      <c r="B155" s="8"/>
      <c r="C155" s="9"/>
      <c r="D155" s="35"/>
      <c r="E155" s="148"/>
      <c r="F155" s="148"/>
      <c r="G155" s="180"/>
      <c r="H155" s="148"/>
      <c r="I155" s="140"/>
      <c r="J155" s="108"/>
    </row>
    <row r="156" spans="2:10" s="2" customFormat="1" ht="20.25" customHeight="1">
      <c r="B156" s="8"/>
      <c r="C156" s="9"/>
      <c r="D156" s="35"/>
      <c r="E156" s="148"/>
      <c r="F156" s="148"/>
      <c r="G156" s="180"/>
      <c r="H156" s="148"/>
      <c r="I156" s="140"/>
      <c r="J156" s="108"/>
    </row>
    <row r="157" spans="2:10" s="2" customFormat="1" ht="20.25" customHeight="1">
      <c r="B157" s="8"/>
      <c r="C157" s="9"/>
      <c r="D157" s="35"/>
      <c r="E157" s="148"/>
      <c r="F157" s="148"/>
      <c r="G157" s="180"/>
      <c r="H157" s="148"/>
      <c r="I157" s="140"/>
      <c r="J157" s="108"/>
    </row>
    <row r="158" spans="2:10" s="2" customFormat="1" ht="20.25" customHeight="1">
      <c r="B158" s="8"/>
      <c r="C158" s="9"/>
      <c r="D158" s="35"/>
      <c r="E158" s="148"/>
      <c r="F158" s="148"/>
      <c r="G158" s="180"/>
      <c r="H158" s="148"/>
      <c r="I158" s="140"/>
      <c r="J158" s="108"/>
    </row>
    <row r="159" spans="2:10" s="2" customFormat="1" ht="20.25" customHeight="1">
      <c r="B159" s="8"/>
      <c r="C159" s="9"/>
      <c r="D159" s="35"/>
      <c r="E159" s="148"/>
      <c r="F159" s="148"/>
      <c r="G159" s="180"/>
      <c r="H159" s="148"/>
      <c r="I159" s="140"/>
      <c r="J159" s="108"/>
    </row>
    <row r="160" spans="2:10" s="2" customFormat="1" ht="20.25" customHeight="1">
      <c r="B160" s="8"/>
      <c r="C160" s="9"/>
      <c r="D160" s="35"/>
      <c r="E160" s="148"/>
      <c r="F160" s="148"/>
      <c r="G160" s="180"/>
      <c r="H160" s="148"/>
      <c r="I160" s="140"/>
      <c r="J160" s="108"/>
    </row>
    <row r="161" spans="1:10" s="55" customFormat="1" ht="20.25" customHeight="1">
      <c r="A161" s="44" t="s">
        <v>124</v>
      </c>
      <c r="B161" s="53"/>
      <c r="C161" s="53"/>
      <c r="D161" s="54"/>
      <c r="E161" s="149"/>
      <c r="F161" s="149"/>
      <c r="G161" s="149"/>
      <c r="H161" s="181"/>
      <c r="I161" s="150"/>
      <c r="J161" s="109"/>
    </row>
    <row r="162" spans="1:10" s="3" customFormat="1" ht="20.25" customHeight="1">
      <c r="A162" s="58" t="s">
        <v>11</v>
      </c>
      <c r="B162" s="59" t="s">
        <v>12</v>
      </c>
      <c r="C162" s="60"/>
      <c r="D162" s="61"/>
      <c r="E162" s="141"/>
      <c r="F162" s="141"/>
      <c r="G162" s="141"/>
      <c r="H162" s="176"/>
      <c r="I162" s="142"/>
      <c r="J162" s="107"/>
    </row>
    <row r="163" spans="1:10" s="3" customFormat="1" ht="20.25" customHeight="1">
      <c r="A163" s="12"/>
      <c r="B163" s="37" t="s">
        <v>13</v>
      </c>
      <c r="C163" s="46" t="s">
        <v>14</v>
      </c>
      <c r="D163" s="14"/>
      <c r="E163" s="17"/>
      <c r="F163" s="17"/>
      <c r="G163" s="17"/>
      <c r="H163" s="178"/>
      <c r="I163" s="143"/>
      <c r="J163" s="107"/>
    </row>
    <row r="164" spans="1:10" s="3" customFormat="1" ht="20.25" customHeight="1">
      <c r="A164" s="12"/>
      <c r="B164" s="32"/>
      <c r="C164" s="18">
        <v>1.1</v>
      </c>
      <c r="D164" s="14" t="s">
        <v>16</v>
      </c>
      <c r="E164" s="17">
        <v>681000</v>
      </c>
      <c r="F164" s="17">
        <v>170938.3</v>
      </c>
      <c r="G164" s="17">
        <f aca="true" t="shared" si="8" ref="G164:G189">F164+J164</f>
        <v>170938.3</v>
      </c>
      <c r="H164" s="166">
        <f aca="true" t="shared" si="9" ref="H164:H189">E164-G164</f>
        <v>510061.7</v>
      </c>
      <c r="I164" s="143"/>
      <c r="J164" s="107"/>
    </row>
    <row r="165" spans="1:10" s="3" customFormat="1" ht="20.25" customHeight="1">
      <c r="A165" s="12"/>
      <c r="B165" s="32"/>
      <c r="C165" s="18">
        <v>1.2</v>
      </c>
      <c r="D165" s="14" t="s">
        <v>64</v>
      </c>
      <c r="E165" s="17">
        <v>115200</v>
      </c>
      <c r="F165" s="17">
        <v>34810</v>
      </c>
      <c r="G165" s="17">
        <f t="shared" si="8"/>
        <v>34810</v>
      </c>
      <c r="H165" s="166">
        <f t="shared" si="9"/>
        <v>80390</v>
      </c>
      <c r="I165" s="143"/>
      <c r="J165" s="107"/>
    </row>
    <row r="166" spans="1:10" s="3" customFormat="1" ht="20.25" customHeight="1">
      <c r="A166" s="12"/>
      <c r="B166" s="13" t="s">
        <v>20</v>
      </c>
      <c r="C166" s="46" t="s">
        <v>21</v>
      </c>
      <c r="D166" s="14"/>
      <c r="E166" s="17"/>
      <c r="F166" s="17"/>
      <c r="G166" s="17"/>
      <c r="H166" s="166"/>
      <c r="I166" s="143"/>
      <c r="J166" s="107"/>
    </row>
    <row r="167" spans="1:10" s="3" customFormat="1" ht="20.25" customHeight="1">
      <c r="A167" s="12"/>
      <c r="B167" s="16"/>
      <c r="C167" s="18">
        <v>2.1</v>
      </c>
      <c r="D167" s="14" t="s">
        <v>22</v>
      </c>
      <c r="E167" s="17">
        <v>135600</v>
      </c>
      <c r="F167" s="17">
        <v>33540</v>
      </c>
      <c r="G167" s="17">
        <f t="shared" si="8"/>
        <v>33540</v>
      </c>
      <c r="H167" s="166">
        <f t="shared" si="9"/>
        <v>102060</v>
      </c>
      <c r="I167" s="143"/>
      <c r="J167" s="107"/>
    </row>
    <row r="168" spans="1:10" s="3" customFormat="1" ht="20.25" customHeight="1">
      <c r="A168" s="12"/>
      <c r="B168" s="16"/>
      <c r="C168" s="18">
        <v>2.2</v>
      </c>
      <c r="D168" s="14" t="s">
        <v>17</v>
      </c>
      <c r="E168" s="17">
        <v>15780</v>
      </c>
      <c r="F168" s="17">
        <v>3315</v>
      </c>
      <c r="G168" s="17">
        <f t="shared" si="8"/>
        <v>3315</v>
      </c>
      <c r="H168" s="166">
        <f t="shared" si="9"/>
        <v>12465</v>
      </c>
      <c r="I168" s="143"/>
      <c r="J168" s="107"/>
    </row>
    <row r="169" spans="1:10" s="3" customFormat="1" ht="20.25" customHeight="1">
      <c r="A169" s="12"/>
      <c r="B169" s="19">
        <v>3</v>
      </c>
      <c r="C169" s="265" t="s">
        <v>23</v>
      </c>
      <c r="D169" s="266"/>
      <c r="E169" s="17"/>
      <c r="F169" s="17"/>
      <c r="G169" s="17"/>
      <c r="H169" s="166"/>
      <c r="I169" s="143"/>
      <c r="J169" s="107"/>
    </row>
    <row r="170" spans="1:10" s="3" customFormat="1" ht="20.25" customHeight="1">
      <c r="A170" s="12"/>
      <c r="B170" s="16"/>
      <c r="C170" s="18">
        <v>3.1</v>
      </c>
      <c r="D170" s="14" t="s">
        <v>23</v>
      </c>
      <c r="E170" s="17">
        <v>156600</v>
      </c>
      <c r="F170" s="17">
        <v>39420</v>
      </c>
      <c r="G170" s="17">
        <f t="shared" si="8"/>
        <v>39420</v>
      </c>
      <c r="H170" s="166">
        <f t="shared" si="9"/>
        <v>117180</v>
      </c>
      <c r="I170" s="143"/>
      <c r="J170" s="107"/>
    </row>
    <row r="171" spans="1:10" s="3" customFormat="1" ht="20.25" customHeight="1">
      <c r="A171" s="12"/>
      <c r="B171" s="16"/>
      <c r="C171" s="18">
        <v>3.2</v>
      </c>
      <c r="D171" s="14" t="s">
        <v>17</v>
      </c>
      <c r="E171" s="17">
        <v>62400</v>
      </c>
      <c r="F171" s="17">
        <v>15480</v>
      </c>
      <c r="G171" s="17">
        <f t="shared" si="8"/>
        <v>15480</v>
      </c>
      <c r="H171" s="166">
        <f t="shared" si="9"/>
        <v>46920</v>
      </c>
      <c r="I171" s="143"/>
      <c r="J171" s="107"/>
    </row>
    <row r="172" spans="1:10" s="3" customFormat="1" ht="20.25" customHeight="1">
      <c r="A172" s="12"/>
      <c r="B172" s="37">
        <v>4</v>
      </c>
      <c r="C172" s="46" t="s">
        <v>24</v>
      </c>
      <c r="D172" s="14"/>
      <c r="E172" s="17"/>
      <c r="F172" s="17"/>
      <c r="G172" s="17"/>
      <c r="H172" s="166"/>
      <c r="I172" s="143"/>
      <c r="J172" s="107"/>
    </row>
    <row r="173" spans="1:10" s="3" customFormat="1" ht="20.25" customHeight="1">
      <c r="A173" s="12"/>
      <c r="B173" s="32"/>
      <c r="C173" s="18">
        <v>4.1</v>
      </c>
      <c r="D173" s="14" t="s">
        <v>26</v>
      </c>
      <c r="E173" s="17">
        <v>15000</v>
      </c>
      <c r="F173" s="17">
        <v>0</v>
      </c>
      <c r="G173" s="17">
        <f t="shared" si="8"/>
        <v>0</v>
      </c>
      <c r="H173" s="166">
        <f t="shared" si="9"/>
        <v>15000</v>
      </c>
      <c r="I173" s="143"/>
      <c r="J173" s="107"/>
    </row>
    <row r="174" spans="1:10" s="3" customFormat="1" ht="20.25" customHeight="1">
      <c r="A174" s="12"/>
      <c r="B174" s="32"/>
      <c r="C174" s="18">
        <v>4.2</v>
      </c>
      <c r="D174" s="14" t="s">
        <v>65</v>
      </c>
      <c r="E174" s="17">
        <v>97800</v>
      </c>
      <c r="F174" s="17">
        <v>24800</v>
      </c>
      <c r="G174" s="17">
        <f t="shared" si="8"/>
        <v>24800</v>
      </c>
      <c r="H174" s="166">
        <f t="shared" si="9"/>
        <v>73000</v>
      </c>
      <c r="I174" s="143"/>
      <c r="J174" s="107"/>
    </row>
    <row r="175" spans="1:10" s="3" customFormat="1" ht="20.25" customHeight="1">
      <c r="A175" s="12"/>
      <c r="B175" s="32"/>
      <c r="C175" s="18">
        <v>4.3</v>
      </c>
      <c r="D175" s="14" t="s">
        <v>27</v>
      </c>
      <c r="E175" s="17">
        <v>10000</v>
      </c>
      <c r="F175" s="17">
        <v>1937</v>
      </c>
      <c r="G175" s="17">
        <f t="shared" si="8"/>
        <v>1937</v>
      </c>
      <c r="H175" s="166">
        <f t="shared" si="9"/>
        <v>8063</v>
      </c>
      <c r="I175" s="143"/>
      <c r="J175" s="107"/>
    </row>
    <row r="176" spans="1:10" s="3" customFormat="1" ht="20.25" customHeight="1">
      <c r="A176" s="12"/>
      <c r="B176" s="32"/>
      <c r="C176" s="18">
        <v>4.4</v>
      </c>
      <c r="D176" s="14" t="s">
        <v>28</v>
      </c>
      <c r="E176" s="17">
        <v>70000</v>
      </c>
      <c r="F176" s="17">
        <v>18221</v>
      </c>
      <c r="G176" s="17">
        <f t="shared" si="8"/>
        <v>18221</v>
      </c>
      <c r="H176" s="166">
        <f t="shared" si="9"/>
        <v>51779</v>
      </c>
      <c r="I176" s="143"/>
      <c r="J176" s="107"/>
    </row>
    <row r="177" spans="1:10" s="3" customFormat="1" ht="20.25" customHeight="1">
      <c r="A177" s="12"/>
      <c r="B177" s="32"/>
      <c r="C177" s="18">
        <v>4.5</v>
      </c>
      <c r="D177" s="14" t="s">
        <v>108</v>
      </c>
      <c r="E177" s="17">
        <v>100000</v>
      </c>
      <c r="F177" s="17">
        <v>0</v>
      </c>
      <c r="G177" s="17">
        <f t="shared" si="8"/>
        <v>0</v>
      </c>
      <c r="H177" s="166">
        <f t="shared" si="9"/>
        <v>100000</v>
      </c>
      <c r="I177" s="143"/>
      <c r="J177" s="107"/>
    </row>
    <row r="178" spans="1:10" s="3" customFormat="1" ht="20.25" customHeight="1">
      <c r="A178" s="12"/>
      <c r="B178" s="32"/>
      <c r="C178" s="18">
        <v>4.6</v>
      </c>
      <c r="D178" s="14" t="s">
        <v>125</v>
      </c>
      <c r="E178" s="17">
        <v>5000</v>
      </c>
      <c r="F178" s="17">
        <v>0</v>
      </c>
      <c r="G178" s="17">
        <f t="shared" si="8"/>
        <v>0</v>
      </c>
      <c r="H178" s="166">
        <f t="shared" si="9"/>
        <v>5000</v>
      </c>
      <c r="I178" s="143"/>
      <c r="J178" s="107"/>
    </row>
    <row r="179" spans="1:10" s="3" customFormat="1" ht="20.25" customHeight="1">
      <c r="A179" s="12"/>
      <c r="B179" s="32"/>
      <c r="C179" s="18">
        <v>4.7</v>
      </c>
      <c r="D179" s="14" t="s">
        <v>126</v>
      </c>
      <c r="E179" s="17">
        <v>10000</v>
      </c>
      <c r="F179" s="17">
        <v>0</v>
      </c>
      <c r="G179" s="17">
        <f t="shared" si="8"/>
        <v>0</v>
      </c>
      <c r="H179" s="166">
        <f t="shared" si="9"/>
        <v>10000</v>
      </c>
      <c r="I179" s="143"/>
      <c r="J179" s="107"/>
    </row>
    <row r="180" spans="1:10" s="11" customFormat="1" ht="20.25" customHeight="1">
      <c r="A180" s="12"/>
      <c r="B180" s="37">
        <v>5</v>
      </c>
      <c r="C180" s="46" t="s">
        <v>31</v>
      </c>
      <c r="D180" s="14"/>
      <c r="E180" s="17"/>
      <c r="F180" s="17"/>
      <c r="G180" s="17"/>
      <c r="H180" s="166"/>
      <c r="I180" s="143"/>
      <c r="J180" s="104"/>
    </row>
    <row r="181" spans="1:10" s="11" customFormat="1" ht="20.25" customHeight="1">
      <c r="A181" s="12"/>
      <c r="B181" s="32"/>
      <c r="C181" s="18">
        <v>5.1</v>
      </c>
      <c r="D181" s="14" t="s">
        <v>32</v>
      </c>
      <c r="E181" s="17">
        <v>20000</v>
      </c>
      <c r="F181" s="17">
        <v>11800</v>
      </c>
      <c r="G181" s="17">
        <f t="shared" si="8"/>
        <v>11800</v>
      </c>
      <c r="H181" s="166">
        <f t="shared" si="9"/>
        <v>8200</v>
      </c>
      <c r="I181" s="143"/>
      <c r="J181" s="104"/>
    </row>
    <row r="182" spans="1:10" s="11" customFormat="1" ht="20.25" customHeight="1">
      <c r="A182" s="12"/>
      <c r="B182" s="32"/>
      <c r="C182" s="18">
        <v>5.2</v>
      </c>
      <c r="D182" s="14" t="s">
        <v>74</v>
      </c>
      <c r="E182" s="17">
        <v>10000</v>
      </c>
      <c r="F182" s="17">
        <v>0</v>
      </c>
      <c r="G182" s="17">
        <f t="shared" si="8"/>
        <v>0</v>
      </c>
      <c r="H182" s="166">
        <f t="shared" si="9"/>
        <v>10000</v>
      </c>
      <c r="I182" s="143"/>
      <c r="J182" s="104"/>
    </row>
    <row r="183" spans="1:10" s="11" customFormat="1" ht="20.25" customHeight="1">
      <c r="A183" s="12"/>
      <c r="B183" s="32"/>
      <c r="C183" s="18">
        <v>5.3</v>
      </c>
      <c r="D183" s="14" t="s">
        <v>66</v>
      </c>
      <c r="E183" s="17">
        <v>30000</v>
      </c>
      <c r="F183" s="17">
        <v>0</v>
      </c>
      <c r="G183" s="17">
        <f t="shared" si="8"/>
        <v>0</v>
      </c>
      <c r="H183" s="166">
        <f t="shared" si="9"/>
        <v>30000</v>
      </c>
      <c r="I183" s="143"/>
      <c r="J183" s="104"/>
    </row>
    <row r="184" spans="1:10" s="11" customFormat="1" ht="21" customHeight="1">
      <c r="A184" s="12"/>
      <c r="B184" s="37">
        <v>6</v>
      </c>
      <c r="C184" s="46" t="s">
        <v>34</v>
      </c>
      <c r="D184" s="14"/>
      <c r="E184" s="17"/>
      <c r="F184" s="17"/>
      <c r="G184" s="17"/>
      <c r="H184" s="166"/>
      <c r="I184" s="143"/>
      <c r="J184" s="104"/>
    </row>
    <row r="185" spans="1:10" s="1" customFormat="1" ht="23.25" customHeight="1">
      <c r="A185" s="12"/>
      <c r="B185" s="32"/>
      <c r="C185" s="18">
        <v>6.1</v>
      </c>
      <c r="D185" s="14" t="s">
        <v>35</v>
      </c>
      <c r="E185" s="17">
        <v>90000</v>
      </c>
      <c r="F185" s="17">
        <v>17072</v>
      </c>
      <c r="G185" s="17">
        <f t="shared" si="8"/>
        <v>17072</v>
      </c>
      <c r="H185" s="166">
        <f t="shared" si="9"/>
        <v>72928</v>
      </c>
      <c r="I185" s="143"/>
      <c r="J185" s="106"/>
    </row>
    <row r="186" spans="1:10" s="3" customFormat="1" ht="21" customHeight="1">
      <c r="A186" s="12"/>
      <c r="B186" s="32"/>
      <c r="C186" s="18">
        <v>6.2</v>
      </c>
      <c r="D186" s="14" t="s">
        <v>40</v>
      </c>
      <c r="E186" s="17">
        <v>50000</v>
      </c>
      <c r="F186" s="17">
        <v>1679</v>
      </c>
      <c r="G186" s="17">
        <f t="shared" si="8"/>
        <v>1679</v>
      </c>
      <c r="H186" s="166">
        <f t="shared" si="9"/>
        <v>48321</v>
      </c>
      <c r="I186" s="143"/>
      <c r="J186" s="107"/>
    </row>
    <row r="187" spans="1:10" s="3" customFormat="1" ht="21" customHeight="1">
      <c r="A187" s="29"/>
      <c r="B187" s="42" t="s">
        <v>144</v>
      </c>
      <c r="C187" s="227" t="s">
        <v>48</v>
      </c>
      <c r="D187" s="41"/>
      <c r="E187" s="151"/>
      <c r="F187" s="182"/>
      <c r="G187" s="17"/>
      <c r="H187" s="166"/>
      <c r="I187" s="143"/>
      <c r="J187" s="107"/>
    </row>
    <row r="188" spans="1:10" s="3" customFormat="1" ht="21" customHeight="1">
      <c r="A188" s="29"/>
      <c r="B188" s="62"/>
      <c r="C188" s="38" t="s">
        <v>145</v>
      </c>
      <c r="D188" s="41" t="s">
        <v>131</v>
      </c>
      <c r="E188" s="151">
        <v>0</v>
      </c>
      <c r="F188" s="182">
        <v>0</v>
      </c>
      <c r="G188" s="17">
        <f t="shared" si="8"/>
        <v>0</v>
      </c>
      <c r="H188" s="166">
        <f t="shared" si="9"/>
        <v>0</v>
      </c>
      <c r="I188" s="143"/>
      <c r="J188" s="107"/>
    </row>
    <row r="189" spans="1:10" s="3" customFormat="1" ht="21" customHeight="1">
      <c r="A189" s="29"/>
      <c r="B189" s="62"/>
      <c r="C189" s="38" t="s">
        <v>150</v>
      </c>
      <c r="D189" s="41" t="s">
        <v>132</v>
      </c>
      <c r="E189" s="151">
        <v>15000</v>
      </c>
      <c r="F189" s="182">
        <v>0</v>
      </c>
      <c r="G189" s="17">
        <f t="shared" si="8"/>
        <v>0</v>
      </c>
      <c r="H189" s="166">
        <f t="shared" si="9"/>
        <v>15000</v>
      </c>
      <c r="I189" s="143"/>
      <c r="J189" s="107"/>
    </row>
    <row r="190" spans="1:10" s="3" customFormat="1" ht="21" customHeight="1">
      <c r="A190" s="29"/>
      <c r="B190" s="62"/>
      <c r="C190" s="38"/>
      <c r="D190" s="41"/>
      <c r="E190" s="151"/>
      <c r="F190" s="182"/>
      <c r="G190" s="182"/>
      <c r="H190" s="177"/>
      <c r="I190" s="143"/>
      <c r="J190" s="107"/>
    </row>
    <row r="191" spans="1:10" s="3" customFormat="1" ht="21" customHeight="1">
      <c r="A191" s="29"/>
      <c r="B191" s="62"/>
      <c r="C191" s="38"/>
      <c r="D191" s="41"/>
      <c r="E191" s="151"/>
      <c r="F191" s="182"/>
      <c r="G191" s="182"/>
      <c r="H191" s="177"/>
      <c r="I191" s="143"/>
      <c r="J191" s="107"/>
    </row>
    <row r="192" spans="1:10" s="3" customFormat="1" ht="21" customHeight="1">
      <c r="A192" s="29"/>
      <c r="B192" s="62"/>
      <c r="C192" s="38"/>
      <c r="D192" s="41"/>
      <c r="E192" s="151"/>
      <c r="F192" s="182"/>
      <c r="G192" s="182"/>
      <c r="H192" s="177"/>
      <c r="I192" s="143"/>
      <c r="J192" s="107"/>
    </row>
    <row r="193" spans="1:10" s="3" customFormat="1" ht="21" customHeight="1">
      <c r="A193" s="29"/>
      <c r="B193" s="62"/>
      <c r="C193" s="38"/>
      <c r="D193" s="41"/>
      <c r="E193" s="151"/>
      <c r="F193" s="182"/>
      <c r="G193" s="182"/>
      <c r="H193" s="177"/>
      <c r="I193" s="143"/>
      <c r="J193" s="107"/>
    </row>
    <row r="194" spans="1:10" s="2" customFormat="1" ht="21" customHeight="1">
      <c r="A194" s="63"/>
      <c r="B194" s="64"/>
      <c r="C194" s="65"/>
      <c r="D194" s="66"/>
      <c r="E194" s="152"/>
      <c r="F194" s="183"/>
      <c r="G194" s="183"/>
      <c r="H194" s="179"/>
      <c r="I194" s="153"/>
      <c r="J194" s="108"/>
    </row>
    <row r="195" spans="1:10" s="55" customFormat="1" ht="21" customHeight="1" thickBot="1">
      <c r="A195" s="57"/>
      <c r="B195" s="76"/>
      <c r="C195" s="77"/>
      <c r="D195" s="36" t="s">
        <v>76</v>
      </c>
      <c r="E195" s="154">
        <f>SUM(E164:E194)</f>
        <v>1689380</v>
      </c>
      <c r="F195" s="154">
        <f>SUM(F164:F194)</f>
        <v>373012.3</v>
      </c>
      <c r="G195" s="154">
        <f>SUM(G164:G194)</f>
        <v>373012.3</v>
      </c>
      <c r="H195" s="154">
        <f>SUM(H164:H194)</f>
        <v>1316367.7</v>
      </c>
      <c r="I195" s="155"/>
      <c r="J195" s="109"/>
    </row>
    <row r="196" spans="1:10" s="3" customFormat="1" ht="21" customHeight="1" thickTop="1">
      <c r="A196" s="7"/>
      <c r="B196" s="40"/>
      <c r="C196" s="56"/>
      <c r="D196" s="35"/>
      <c r="E196" s="184"/>
      <c r="F196" s="184"/>
      <c r="G196" s="184"/>
      <c r="H196" s="184"/>
      <c r="I196" s="156"/>
      <c r="J196" s="107"/>
    </row>
    <row r="197" spans="1:10" s="3" customFormat="1" ht="21" customHeight="1">
      <c r="A197" s="7"/>
      <c r="B197" s="40"/>
      <c r="C197" s="56"/>
      <c r="D197" s="35"/>
      <c r="E197" s="184"/>
      <c r="F197" s="184"/>
      <c r="G197" s="184"/>
      <c r="H197" s="184"/>
      <c r="I197" s="156"/>
      <c r="J197" s="107"/>
    </row>
    <row r="198" spans="1:10" s="3" customFormat="1" ht="21" customHeight="1">
      <c r="A198" s="7"/>
      <c r="B198" s="40"/>
      <c r="C198" s="56"/>
      <c r="D198" s="35"/>
      <c r="E198" s="184"/>
      <c r="F198" s="184"/>
      <c r="G198" s="184"/>
      <c r="H198" s="184"/>
      <c r="I198" s="156"/>
      <c r="J198" s="107"/>
    </row>
    <row r="199" spans="1:10" s="55" customFormat="1" ht="20.25" customHeight="1">
      <c r="A199" s="99" t="s">
        <v>127</v>
      </c>
      <c r="B199" s="100"/>
      <c r="C199" s="100"/>
      <c r="D199" s="100"/>
      <c r="E199" s="157"/>
      <c r="F199" s="157"/>
      <c r="G199" s="157"/>
      <c r="H199" s="185"/>
      <c r="I199" s="158"/>
      <c r="J199" s="109"/>
    </row>
    <row r="200" spans="1:10" s="3" customFormat="1" ht="20.25" customHeight="1">
      <c r="A200" s="58" t="s">
        <v>11</v>
      </c>
      <c r="B200" s="95" t="s">
        <v>12</v>
      </c>
      <c r="C200" s="60"/>
      <c r="D200" s="61"/>
      <c r="E200" s="141"/>
      <c r="F200" s="141"/>
      <c r="G200" s="141"/>
      <c r="H200" s="176"/>
      <c r="I200" s="142"/>
      <c r="J200" s="107"/>
    </row>
    <row r="201" spans="1:10" s="3" customFormat="1" ht="20.25" customHeight="1">
      <c r="A201" s="12"/>
      <c r="B201" s="13" t="s">
        <v>13</v>
      </c>
      <c r="C201" s="46" t="s">
        <v>14</v>
      </c>
      <c r="D201" s="14"/>
      <c r="E201" s="17"/>
      <c r="F201" s="17"/>
      <c r="G201" s="17"/>
      <c r="H201" s="178"/>
      <c r="I201" s="143"/>
      <c r="J201" s="107"/>
    </row>
    <row r="202" spans="1:10" s="3" customFormat="1" ht="20.25" customHeight="1">
      <c r="A202" s="12"/>
      <c r="B202" s="16"/>
      <c r="C202" s="18">
        <v>1.1</v>
      </c>
      <c r="D202" s="14" t="s">
        <v>16</v>
      </c>
      <c r="E202" s="17">
        <v>483120</v>
      </c>
      <c r="F202" s="17">
        <v>119430</v>
      </c>
      <c r="G202" s="17">
        <f aca="true" t="shared" si="10" ref="G202:G232">F202+J202</f>
        <v>119430</v>
      </c>
      <c r="H202" s="166">
        <f aca="true" t="shared" si="11" ref="H202:H232">E202-G202</f>
        <v>363690</v>
      </c>
      <c r="I202" s="143"/>
      <c r="J202" s="107"/>
    </row>
    <row r="203" spans="1:10" s="3" customFormat="1" ht="20.25" customHeight="1">
      <c r="A203" s="12"/>
      <c r="B203" s="16"/>
      <c r="C203" s="18">
        <v>1.2</v>
      </c>
      <c r="D203" s="14" t="s">
        <v>17</v>
      </c>
      <c r="E203" s="17">
        <v>39540</v>
      </c>
      <c r="F203" s="17">
        <v>9135</v>
      </c>
      <c r="G203" s="17">
        <f t="shared" si="10"/>
        <v>9135</v>
      </c>
      <c r="H203" s="166">
        <f t="shared" si="11"/>
        <v>30405</v>
      </c>
      <c r="I203" s="143"/>
      <c r="J203" s="107"/>
    </row>
    <row r="204" spans="1:10" s="3" customFormat="1" ht="20.25" customHeight="1">
      <c r="A204" s="12"/>
      <c r="B204" s="19">
        <v>2</v>
      </c>
      <c r="C204" s="265" t="s">
        <v>23</v>
      </c>
      <c r="D204" s="266"/>
      <c r="E204" s="17"/>
      <c r="F204" s="17"/>
      <c r="G204" s="17"/>
      <c r="H204" s="166">
        <f t="shared" si="11"/>
        <v>0</v>
      </c>
      <c r="I204" s="143"/>
      <c r="J204" s="107"/>
    </row>
    <row r="205" spans="1:10" s="3" customFormat="1" ht="20.25" customHeight="1">
      <c r="A205" s="12"/>
      <c r="B205" s="16"/>
      <c r="C205" s="18">
        <v>3.1</v>
      </c>
      <c r="D205" s="14" t="s">
        <v>23</v>
      </c>
      <c r="E205" s="17">
        <v>289680</v>
      </c>
      <c r="F205" s="17">
        <v>56400</v>
      </c>
      <c r="G205" s="17">
        <f t="shared" si="10"/>
        <v>56400</v>
      </c>
      <c r="H205" s="166">
        <f t="shared" si="11"/>
        <v>233280</v>
      </c>
      <c r="I205" s="143"/>
      <c r="J205" s="107"/>
    </row>
    <row r="206" spans="1:10" s="3" customFormat="1" ht="20.25" customHeight="1">
      <c r="A206" s="12"/>
      <c r="B206" s="16"/>
      <c r="C206" s="18">
        <v>3.2</v>
      </c>
      <c r="D206" s="14" t="s">
        <v>17</v>
      </c>
      <c r="E206" s="17">
        <v>149760</v>
      </c>
      <c r="F206" s="17">
        <v>26460</v>
      </c>
      <c r="G206" s="17">
        <f t="shared" si="10"/>
        <v>26460</v>
      </c>
      <c r="H206" s="166">
        <f t="shared" si="11"/>
        <v>123300</v>
      </c>
      <c r="I206" s="143"/>
      <c r="J206" s="107"/>
    </row>
    <row r="207" spans="1:10" s="3" customFormat="1" ht="20.25" customHeight="1">
      <c r="A207" s="12"/>
      <c r="B207" s="13">
        <v>3</v>
      </c>
      <c r="C207" s="46" t="s">
        <v>24</v>
      </c>
      <c r="D207" s="14"/>
      <c r="E207" s="17"/>
      <c r="F207" s="17"/>
      <c r="G207" s="17"/>
      <c r="H207" s="166">
        <f t="shared" si="11"/>
        <v>0</v>
      </c>
      <c r="I207" s="143"/>
      <c r="J207" s="107"/>
    </row>
    <row r="208" spans="1:10" s="3" customFormat="1" ht="20.25" customHeight="1">
      <c r="A208" s="12"/>
      <c r="B208" s="16"/>
      <c r="C208" s="18">
        <v>3.1</v>
      </c>
      <c r="D208" s="14" t="s">
        <v>26</v>
      </c>
      <c r="E208" s="17">
        <v>5000</v>
      </c>
      <c r="F208" s="17">
        <v>0</v>
      </c>
      <c r="G208" s="17">
        <f t="shared" si="10"/>
        <v>0</v>
      </c>
      <c r="H208" s="166">
        <f t="shared" si="11"/>
        <v>5000</v>
      </c>
      <c r="I208" s="143"/>
      <c r="J208" s="107"/>
    </row>
    <row r="209" spans="1:10" s="3" customFormat="1" ht="20.25" customHeight="1">
      <c r="A209" s="12"/>
      <c r="B209" s="16"/>
      <c r="C209" s="18">
        <v>3.2</v>
      </c>
      <c r="D209" s="14" t="s">
        <v>65</v>
      </c>
      <c r="E209" s="17">
        <v>15000</v>
      </c>
      <c r="F209" s="17">
        <v>0</v>
      </c>
      <c r="G209" s="17">
        <f t="shared" si="10"/>
        <v>0</v>
      </c>
      <c r="H209" s="166">
        <f t="shared" si="11"/>
        <v>15000</v>
      </c>
      <c r="I209" s="143"/>
      <c r="J209" s="107"/>
    </row>
    <row r="210" spans="1:10" s="3" customFormat="1" ht="20.25" customHeight="1">
      <c r="A210" s="12"/>
      <c r="B210" s="16"/>
      <c r="C210" s="18">
        <v>3.3</v>
      </c>
      <c r="D210" s="14" t="s">
        <v>27</v>
      </c>
      <c r="E210" s="17">
        <v>10000</v>
      </c>
      <c r="F210" s="17">
        <v>0</v>
      </c>
      <c r="G210" s="17">
        <f t="shared" si="10"/>
        <v>0</v>
      </c>
      <c r="H210" s="166">
        <f t="shared" si="11"/>
        <v>10000</v>
      </c>
      <c r="I210" s="143"/>
      <c r="J210" s="107"/>
    </row>
    <row r="211" spans="1:10" s="3" customFormat="1" ht="20.25" customHeight="1">
      <c r="A211" s="12"/>
      <c r="B211" s="16"/>
      <c r="C211" s="18">
        <v>3.4</v>
      </c>
      <c r="D211" s="14" t="s">
        <v>28</v>
      </c>
      <c r="E211" s="17">
        <v>10000</v>
      </c>
      <c r="F211" s="17">
        <v>4640</v>
      </c>
      <c r="G211" s="17">
        <f t="shared" si="10"/>
        <v>4640</v>
      </c>
      <c r="H211" s="166">
        <f t="shared" si="11"/>
        <v>5360</v>
      </c>
      <c r="I211" s="143"/>
      <c r="J211" s="107"/>
    </row>
    <row r="212" spans="1:10" s="3" customFormat="1" ht="20.25" customHeight="1">
      <c r="A212" s="12"/>
      <c r="B212" s="16"/>
      <c r="C212" s="18">
        <v>3.5</v>
      </c>
      <c r="D212" s="14" t="s">
        <v>108</v>
      </c>
      <c r="E212" s="17">
        <v>100000</v>
      </c>
      <c r="F212" s="17">
        <v>0</v>
      </c>
      <c r="G212" s="17">
        <f t="shared" si="10"/>
        <v>0</v>
      </c>
      <c r="H212" s="166">
        <f t="shared" si="11"/>
        <v>100000</v>
      </c>
      <c r="I212" s="143"/>
      <c r="J212" s="107"/>
    </row>
    <row r="213" spans="1:10" s="3" customFormat="1" ht="20.25" customHeight="1">
      <c r="A213" s="12"/>
      <c r="B213" s="13">
        <v>4</v>
      </c>
      <c r="C213" s="46" t="s">
        <v>31</v>
      </c>
      <c r="D213" s="14"/>
      <c r="E213" s="17"/>
      <c r="F213" s="17"/>
      <c r="G213" s="17"/>
      <c r="H213" s="166">
        <f t="shared" si="11"/>
        <v>0</v>
      </c>
      <c r="I213" s="143"/>
      <c r="J213" s="107"/>
    </row>
    <row r="214" spans="1:10" s="3" customFormat="1" ht="20.25" customHeight="1">
      <c r="A214" s="12"/>
      <c r="B214" s="16"/>
      <c r="C214" s="18">
        <v>4.1</v>
      </c>
      <c r="D214" s="14" t="s">
        <v>32</v>
      </c>
      <c r="E214" s="17">
        <v>20000</v>
      </c>
      <c r="F214" s="17">
        <v>0</v>
      </c>
      <c r="G214" s="17">
        <f t="shared" si="10"/>
        <v>0</v>
      </c>
      <c r="H214" s="166">
        <f t="shared" si="11"/>
        <v>20000</v>
      </c>
      <c r="I214" s="143"/>
      <c r="J214" s="107"/>
    </row>
    <row r="215" spans="1:10" s="3" customFormat="1" ht="20.25" customHeight="1">
      <c r="A215" s="12"/>
      <c r="B215" s="16"/>
      <c r="C215" s="18">
        <v>4.2</v>
      </c>
      <c r="D215" s="14" t="s">
        <v>56</v>
      </c>
      <c r="E215" s="17">
        <v>300000</v>
      </c>
      <c r="F215" s="17">
        <v>14680</v>
      </c>
      <c r="G215" s="17">
        <f t="shared" si="10"/>
        <v>14680</v>
      </c>
      <c r="H215" s="166">
        <f t="shared" si="11"/>
        <v>285320</v>
      </c>
      <c r="I215" s="143"/>
      <c r="J215" s="107"/>
    </row>
    <row r="216" spans="1:10" s="11" customFormat="1" ht="20.25" customHeight="1">
      <c r="A216" s="12"/>
      <c r="B216" s="16"/>
      <c r="C216" s="18">
        <v>4.3</v>
      </c>
      <c r="D216" s="14" t="s">
        <v>66</v>
      </c>
      <c r="E216" s="17">
        <v>50000</v>
      </c>
      <c r="F216" s="17">
        <v>2500</v>
      </c>
      <c r="G216" s="17">
        <f t="shared" si="10"/>
        <v>2500</v>
      </c>
      <c r="H216" s="166">
        <f t="shared" si="11"/>
        <v>47500</v>
      </c>
      <c r="I216" s="143"/>
      <c r="J216" s="104"/>
    </row>
    <row r="217" spans="1:10" s="11" customFormat="1" ht="20.25" customHeight="1">
      <c r="A217" s="12"/>
      <c r="B217" s="13">
        <v>5</v>
      </c>
      <c r="C217" s="46" t="s">
        <v>34</v>
      </c>
      <c r="D217" s="14"/>
      <c r="E217" s="17"/>
      <c r="F217" s="17"/>
      <c r="G217" s="17"/>
      <c r="H217" s="166">
        <f t="shared" si="11"/>
        <v>0</v>
      </c>
      <c r="I217" s="143"/>
      <c r="J217" s="104"/>
    </row>
    <row r="218" spans="1:10" s="11" customFormat="1" ht="20.25" customHeight="1">
      <c r="A218" s="12"/>
      <c r="B218" s="16"/>
      <c r="C218" s="18">
        <v>5.1</v>
      </c>
      <c r="D218" s="14" t="s">
        <v>35</v>
      </c>
      <c r="E218" s="17">
        <v>15000</v>
      </c>
      <c r="F218" s="17">
        <v>8654</v>
      </c>
      <c r="G218" s="17">
        <f t="shared" si="10"/>
        <v>8654</v>
      </c>
      <c r="H218" s="166">
        <f t="shared" si="11"/>
        <v>6346</v>
      </c>
      <c r="I218" s="143"/>
      <c r="J218" s="104"/>
    </row>
    <row r="219" spans="1:10" s="1" customFormat="1" ht="20.25" customHeight="1">
      <c r="A219" s="12"/>
      <c r="B219" s="16"/>
      <c r="C219" s="18">
        <v>5.2</v>
      </c>
      <c r="D219" s="14" t="s">
        <v>36</v>
      </c>
      <c r="E219" s="17">
        <v>110000</v>
      </c>
      <c r="F219" s="17">
        <v>24395</v>
      </c>
      <c r="G219" s="17">
        <f t="shared" si="10"/>
        <v>24395</v>
      </c>
      <c r="H219" s="166">
        <f t="shared" si="11"/>
        <v>85605</v>
      </c>
      <c r="I219" s="143"/>
      <c r="J219" s="106"/>
    </row>
    <row r="220" spans="1:10" s="11" customFormat="1" ht="20.25" customHeight="1">
      <c r="A220" s="12"/>
      <c r="B220" s="16"/>
      <c r="C220" s="18">
        <v>5.3</v>
      </c>
      <c r="D220" s="14" t="s">
        <v>38</v>
      </c>
      <c r="E220" s="17">
        <v>50000</v>
      </c>
      <c r="F220" s="17">
        <v>0</v>
      </c>
      <c r="G220" s="17">
        <f t="shared" si="10"/>
        <v>0</v>
      </c>
      <c r="H220" s="166">
        <f t="shared" si="11"/>
        <v>50000</v>
      </c>
      <c r="I220" s="143"/>
      <c r="J220" s="104"/>
    </row>
    <row r="221" spans="1:10" s="3" customFormat="1" ht="20.25" customHeight="1">
      <c r="A221" s="12"/>
      <c r="B221" s="16"/>
      <c r="C221" s="18">
        <v>5.4</v>
      </c>
      <c r="D221" s="112" t="s">
        <v>54</v>
      </c>
      <c r="E221" s="17">
        <v>30000</v>
      </c>
      <c r="F221" s="17">
        <v>6680</v>
      </c>
      <c r="G221" s="17">
        <f t="shared" si="10"/>
        <v>6680</v>
      </c>
      <c r="H221" s="166">
        <f t="shared" si="11"/>
        <v>23320</v>
      </c>
      <c r="I221" s="143"/>
      <c r="J221" s="107"/>
    </row>
    <row r="222" spans="1:10" s="3" customFormat="1" ht="20.25" customHeight="1">
      <c r="A222" s="12"/>
      <c r="B222" s="16"/>
      <c r="C222" s="18">
        <v>5.5</v>
      </c>
      <c r="D222" s="14" t="s">
        <v>128</v>
      </c>
      <c r="E222" s="17">
        <v>50000</v>
      </c>
      <c r="F222" s="17">
        <v>0</v>
      </c>
      <c r="G222" s="17">
        <f t="shared" si="10"/>
        <v>0</v>
      </c>
      <c r="H222" s="166">
        <f t="shared" si="11"/>
        <v>50000</v>
      </c>
      <c r="I222" s="143"/>
      <c r="J222" s="107"/>
    </row>
    <row r="223" spans="1:10" s="3" customFormat="1" ht="20.25" customHeight="1">
      <c r="A223" s="12"/>
      <c r="B223" s="38" t="s">
        <v>58</v>
      </c>
      <c r="C223" s="225" t="s">
        <v>57</v>
      </c>
      <c r="D223" s="14"/>
      <c r="E223" s="17"/>
      <c r="F223" s="17"/>
      <c r="G223" s="17"/>
      <c r="H223" s="166">
        <f t="shared" si="11"/>
        <v>0</v>
      </c>
      <c r="I223" s="143"/>
      <c r="J223" s="107"/>
    </row>
    <row r="224" spans="1:10" s="3" customFormat="1" ht="20.25" customHeight="1">
      <c r="A224" s="12"/>
      <c r="B224" s="22"/>
      <c r="C224" s="18">
        <v>6.1</v>
      </c>
      <c r="D224" s="23" t="s">
        <v>151</v>
      </c>
      <c r="E224" s="17">
        <v>300000</v>
      </c>
      <c r="F224" s="17">
        <v>0</v>
      </c>
      <c r="G224" s="17">
        <f t="shared" si="10"/>
        <v>0</v>
      </c>
      <c r="H224" s="166">
        <f t="shared" si="11"/>
        <v>300000</v>
      </c>
      <c r="I224" s="143"/>
      <c r="J224" s="107"/>
    </row>
    <row r="225" spans="1:10" s="3" customFormat="1" ht="20.25" customHeight="1">
      <c r="A225" s="47" t="s">
        <v>46</v>
      </c>
      <c r="B225" s="48" t="s">
        <v>47</v>
      </c>
      <c r="C225" s="96"/>
      <c r="D225" s="14"/>
      <c r="E225" s="17"/>
      <c r="F225" s="17"/>
      <c r="G225" s="17"/>
      <c r="H225" s="166">
        <f t="shared" si="11"/>
        <v>0</v>
      </c>
      <c r="I225" s="143"/>
      <c r="J225" s="107"/>
    </row>
    <row r="226" spans="1:10" s="3" customFormat="1" ht="20.25" customHeight="1">
      <c r="A226" s="12"/>
      <c r="B226" s="223">
        <v>7</v>
      </c>
      <c r="C226" s="225" t="s">
        <v>48</v>
      </c>
      <c r="D226" s="14"/>
      <c r="E226" s="17"/>
      <c r="F226" s="17"/>
      <c r="G226" s="17">
        <f t="shared" si="10"/>
        <v>0</v>
      </c>
      <c r="H226" s="166">
        <f t="shared" si="11"/>
        <v>0</v>
      </c>
      <c r="I226" s="143"/>
      <c r="J226" s="107"/>
    </row>
    <row r="227" spans="1:10" s="3" customFormat="1" ht="20.25" customHeight="1">
      <c r="A227" s="12"/>
      <c r="B227" s="16"/>
      <c r="C227" s="18">
        <v>7.1</v>
      </c>
      <c r="D227" s="14" t="s">
        <v>49</v>
      </c>
      <c r="E227" s="17">
        <v>34000</v>
      </c>
      <c r="F227" s="17">
        <v>21500</v>
      </c>
      <c r="G227" s="17">
        <f t="shared" si="10"/>
        <v>21500</v>
      </c>
      <c r="H227" s="166">
        <f t="shared" si="11"/>
        <v>12500</v>
      </c>
      <c r="I227" s="143"/>
      <c r="J227" s="107"/>
    </row>
    <row r="228" spans="1:10" s="3" customFormat="1" ht="20.25" customHeight="1">
      <c r="A228" s="12"/>
      <c r="B228" s="223">
        <v>8</v>
      </c>
      <c r="C228" s="225" t="s">
        <v>59</v>
      </c>
      <c r="D228" s="14"/>
      <c r="E228" s="17"/>
      <c r="F228" s="17"/>
      <c r="G228" s="17"/>
      <c r="H228" s="166">
        <f t="shared" si="11"/>
        <v>0</v>
      </c>
      <c r="I228" s="143"/>
      <c r="J228" s="107"/>
    </row>
    <row r="229" spans="1:10" s="3" customFormat="1" ht="20.25" customHeight="1">
      <c r="A229" s="12"/>
      <c r="B229" s="16"/>
      <c r="C229" s="18">
        <v>8.1</v>
      </c>
      <c r="D229" s="14" t="s">
        <v>152</v>
      </c>
      <c r="E229" s="17">
        <v>100000</v>
      </c>
      <c r="F229" s="17">
        <v>0</v>
      </c>
      <c r="G229" s="17">
        <f t="shared" si="10"/>
        <v>0</v>
      </c>
      <c r="H229" s="166">
        <f t="shared" si="11"/>
        <v>100000</v>
      </c>
      <c r="I229" s="143"/>
      <c r="J229" s="107"/>
    </row>
    <row r="230" spans="1:10" s="3" customFormat="1" ht="20.25" customHeight="1">
      <c r="A230" s="12"/>
      <c r="B230" s="16"/>
      <c r="C230" s="18">
        <v>8.2</v>
      </c>
      <c r="D230" s="14" t="s">
        <v>153</v>
      </c>
      <c r="E230" s="17">
        <v>100000</v>
      </c>
      <c r="F230" s="17">
        <v>0</v>
      </c>
      <c r="G230" s="17">
        <f t="shared" si="10"/>
        <v>0</v>
      </c>
      <c r="H230" s="166">
        <f t="shared" si="11"/>
        <v>100000</v>
      </c>
      <c r="I230" s="143"/>
      <c r="J230" s="107"/>
    </row>
    <row r="231" spans="1:10" s="3" customFormat="1" ht="20.25" customHeight="1">
      <c r="A231" s="12"/>
      <c r="B231" s="16"/>
      <c r="C231" s="18">
        <v>8.3</v>
      </c>
      <c r="D231" s="14" t="s">
        <v>154</v>
      </c>
      <c r="E231" s="17">
        <v>100000</v>
      </c>
      <c r="F231" s="17">
        <v>0</v>
      </c>
      <c r="G231" s="17">
        <f t="shared" si="10"/>
        <v>0</v>
      </c>
      <c r="H231" s="166">
        <f t="shared" si="11"/>
        <v>100000</v>
      </c>
      <c r="I231" s="143"/>
      <c r="J231" s="107"/>
    </row>
    <row r="232" spans="1:10" s="3" customFormat="1" ht="20.25" customHeight="1">
      <c r="A232" s="12"/>
      <c r="B232" s="16"/>
      <c r="C232" s="18">
        <v>8.4</v>
      </c>
      <c r="D232" s="14" t="s">
        <v>155</v>
      </c>
      <c r="E232" s="17">
        <v>100000</v>
      </c>
      <c r="F232" s="17">
        <v>0</v>
      </c>
      <c r="G232" s="17">
        <f t="shared" si="10"/>
        <v>0</v>
      </c>
      <c r="H232" s="166">
        <f t="shared" si="11"/>
        <v>100000</v>
      </c>
      <c r="I232" s="143"/>
      <c r="J232" s="107"/>
    </row>
    <row r="233" spans="1:10" s="3" customFormat="1" ht="20.25" customHeight="1">
      <c r="A233" s="12"/>
      <c r="B233" s="16"/>
      <c r="C233" s="18"/>
      <c r="D233" s="14"/>
      <c r="E233" s="17"/>
      <c r="F233" s="17"/>
      <c r="G233" s="17"/>
      <c r="H233" s="177"/>
      <c r="I233" s="143"/>
      <c r="J233" s="107"/>
    </row>
    <row r="234" spans="1:10" s="3" customFormat="1" ht="20.25" customHeight="1">
      <c r="A234" s="94"/>
      <c r="B234" s="86"/>
      <c r="C234" s="87"/>
      <c r="D234" s="21"/>
      <c r="E234" s="43"/>
      <c r="F234" s="43"/>
      <c r="G234" s="17"/>
      <c r="H234" s="177"/>
      <c r="I234" s="159"/>
      <c r="J234" s="107"/>
    </row>
    <row r="235" spans="1:10" s="3" customFormat="1" ht="20.25" customHeight="1">
      <c r="A235" s="25"/>
      <c r="B235" s="26"/>
      <c r="C235" s="27"/>
      <c r="D235" s="28"/>
      <c r="E235" s="115"/>
      <c r="F235" s="115"/>
      <c r="G235" s="17"/>
      <c r="H235" s="177"/>
      <c r="I235" s="153"/>
      <c r="J235" s="107"/>
    </row>
    <row r="236" spans="1:10" s="55" customFormat="1" ht="20.25" customHeight="1">
      <c r="A236" s="79"/>
      <c r="B236" s="80"/>
      <c r="C236" s="81"/>
      <c r="D236" s="82" t="s">
        <v>76</v>
      </c>
      <c r="E236" s="160">
        <f>SUM(E202:E235)</f>
        <v>2461100</v>
      </c>
      <c r="F236" s="160">
        <f>SUM(F202:F235)</f>
        <v>294474</v>
      </c>
      <c r="G236" s="160">
        <f>SUM(G202:G235)</f>
        <v>294474</v>
      </c>
      <c r="H236" s="186">
        <f>SUM(H202:H235)</f>
        <v>2166626</v>
      </c>
      <c r="I236" s="161"/>
      <c r="J236" s="109"/>
    </row>
    <row r="237" spans="1:10" s="55" customFormat="1" ht="22.5" customHeight="1" thickBot="1">
      <c r="A237" s="98"/>
      <c r="B237" s="83"/>
      <c r="C237" s="50"/>
      <c r="D237" s="75" t="s">
        <v>50</v>
      </c>
      <c r="E237" s="162">
        <f>E236+E195+E139+E122+E64</f>
        <v>18000000</v>
      </c>
      <c r="F237" s="162">
        <f>F236+F195+F139+F122+F64</f>
        <v>3311880.72</v>
      </c>
      <c r="G237" s="162">
        <f>G236+G195+G139+G122+G64</f>
        <v>3311880.72</v>
      </c>
      <c r="H237" s="162">
        <f>H236+H195+H139+H122+H64</f>
        <v>14688119.280000001</v>
      </c>
      <c r="I237" s="163"/>
      <c r="J237" s="109"/>
    </row>
    <row r="238" spans="1:10" s="2" customFormat="1" ht="22.5" customHeight="1" thickTop="1">
      <c r="A238" s="78"/>
      <c r="B238" s="7"/>
      <c r="C238" s="9"/>
      <c r="D238" s="35"/>
      <c r="E238" s="187"/>
      <c r="F238" s="187"/>
      <c r="G238" s="187"/>
      <c r="H238" s="188"/>
      <c r="I238" s="140"/>
      <c r="J238" s="108"/>
    </row>
    <row r="239" spans="1:10" s="2" customFormat="1" ht="22.5" customHeight="1">
      <c r="A239" s="78"/>
      <c r="B239" s="7"/>
      <c r="C239" s="9"/>
      <c r="D239" s="35"/>
      <c r="E239" s="187"/>
      <c r="F239" s="187"/>
      <c r="G239" s="187"/>
      <c r="H239" s="188"/>
      <c r="I239" s="140"/>
      <c r="J239" s="108"/>
    </row>
    <row r="240" spans="1:10" s="2" customFormat="1" ht="22.5" customHeight="1">
      <c r="A240" s="78"/>
      <c r="B240" s="7"/>
      <c r="C240" s="9"/>
      <c r="D240" s="35"/>
      <c r="E240" s="187"/>
      <c r="F240" s="187"/>
      <c r="G240" s="187"/>
      <c r="H240" s="188"/>
      <c r="I240" s="140"/>
      <c r="J240" s="108"/>
    </row>
    <row r="241" spans="1:10" s="194" customFormat="1" ht="22.5" customHeight="1">
      <c r="A241" s="197"/>
      <c r="B241" s="196">
        <v>26</v>
      </c>
      <c r="C241" s="210" t="s">
        <v>100</v>
      </c>
      <c r="D241" s="204"/>
      <c r="E241" s="198">
        <v>216200</v>
      </c>
      <c r="F241" s="198">
        <v>80000</v>
      </c>
      <c r="G241" s="198">
        <f>+F241</f>
        <v>80000</v>
      </c>
      <c r="H241" s="198">
        <f>E241-G241</f>
        <v>136200</v>
      </c>
      <c r="I241" s="199"/>
      <c r="J241" s="193"/>
    </row>
    <row r="242" spans="1:10" s="194" customFormat="1" ht="22.5" customHeight="1">
      <c r="A242" s="197"/>
      <c r="B242" s="196">
        <v>27</v>
      </c>
      <c r="C242" s="204" t="s">
        <v>101</v>
      </c>
      <c r="D242" s="204"/>
      <c r="E242" s="198">
        <v>85000</v>
      </c>
      <c r="F242" s="198">
        <f>251+36500+3375+15980+28894</f>
        <v>85000</v>
      </c>
      <c r="G242" s="198">
        <f>+F242</f>
        <v>85000</v>
      </c>
      <c r="H242" s="198">
        <f>E242-G242</f>
        <v>0</v>
      </c>
      <c r="I242" s="199"/>
      <c r="J242" s="193"/>
    </row>
    <row r="243" spans="1:10" s="194" customFormat="1" ht="22.5" customHeight="1">
      <c r="A243" s="197"/>
      <c r="B243" s="196"/>
      <c r="C243" s="204"/>
      <c r="D243" s="206" t="s">
        <v>70</v>
      </c>
      <c r="E243" s="198">
        <f>SUM(E241:E242)</f>
        <v>301200</v>
      </c>
      <c r="F243" s="198">
        <f>SUM(F241:F242)</f>
        <v>165000</v>
      </c>
      <c r="G243" s="198">
        <f>SUM(G241:G242)</f>
        <v>165000</v>
      </c>
      <c r="H243" s="198">
        <f>E243-G243</f>
        <v>136200</v>
      </c>
      <c r="I243" s="199"/>
      <c r="J243" s="193"/>
    </row>
    <row r="244" spans="1:10" s="194" customFormat="1" ht="22.5" customHeight="1">
      <c r="A244" s="197"/>
      <c r="B244" s="263" t="s">
        <v>77</v>
      </c>
      <c r="C244" s="264"/>
      <c r="D244" s="264"/>
      <c r="E244" s="198"/>
      <c r="F244" s="198"/>
      <c r="G244" s="198"/>
      <c r="H244" s="198"/>
      <c r="I244" s="199"/>
      <c r="J244" s="193"/>
    </row>
    <row r="245" spans="1:10" s="194" customFormat="1" ht="22.5" customHeight="1">
      <c r="A245" s="197"/>
      <c r="B245" s="196">
        <v>1</v>
      </c>
      <c r="C245" s="204" t="s">
        <v>78</v>
      </c>
      <c r="D245" s="206"/>
      <c r="E245" s="198">
        <v>762500</v>
      </c>
      <c r="F245" s="198">
        <v>0</v>
      </c>
      <c r="G245" s="198">
        <v>760000</v>
      </c>
      <c r="H245" s="198">
        <f aca="true" t="shared" si="12" ref="H245:H267">E245-G245</f>
        <v>2500</v>
      </c>
      <c r="I245" s="199"/>
      <c r="J245" s="193"/>
    </row>
    <row r="246" spans="1:10" s="194" customFormat="1" ht="22.5" customHeight="1">
      <c r="A246" s="197"/>
      <c r="B246" s="196">
        <v>2</v>
      </c>
      <c r="C246" s="197" t="s">
        <v>79</v>
      </c>
      <c r="D246" s="206"/>
      <c r="E246" s="198">
        <v>239600</v>
      </c>
      <c r="F246" s="198">
        <v>0</v>
      </c>
      <c r="G246" s="198">
        <f>238000+F246</f>
        <v>238000</v>
      </c>
      <c r="H246" s="198">
        <f t="shared" si="12"/>
        <v>1600</v>
      </c>
      <c r="I246" s="199"/>
      <c r="J246" s="193"/>
    </row>
    <row r="247" spans="1:10" s="194" customFormat="1" ht="22.5" customHeight="1">
      <c r="A247" s="197"/>
      <c r="B247" s="196">
        <v>3</v>
      </c>
      <c r="C247" s="197" t="s">
        <v>80</v>
      </c>
      <c r="D247" s="206"/>
      <c r="E247" s="198">
        <v>877000</v>
      </c>
      <c r="F247" s="198">
        <v>0</v>
      </c>
      <c r="G247" s="198">
        <v>875000</v>
      </c>
      <c r="H247" s="198">
        <f t="shared" si="12"/>
        <v>2000</v>
      </c>
      <c r="I247" s="199"/>
      <c r="J247" s="193"/>
    </row>
    <row r="248" spans="1:10" s="194" customFormat="1" ht="22.5" customHeight="1">
      <c r="A248" s="197"/>
      <c r="B248" s="196">
        <v>4</v>
      </c>
      <c r="C248" s="197" t="s">
        <v>81</v>
      </c>
      <c r="D248" s="206"/>
      <c r="E248" s="198">
        <v>602600</v>
      </c>
      <c r="F248" s="198">
        <v>0</v>
      </c>
      <c r="G248" s="198">
        <f>602000+F248</f>
        <v>602000</v>
      </c>
      <c r="H248" s="198">
        <f t="shared" si="12"/>
        <v>600</v>
      </c>
      <c r="I248" s="199"/>
      <c r="J248" s="193"/>
    </row>
    <row r="249" spans="1:10" s="194" customFormat="1" ht="22.5" customHeight="1">
      <c r="A249" s="197"/>
      <c r="B249" s="196">
        <v>5</v>
      </c>
      <c r="C249" s="197" t="s">
        <v>82</v>
      </c>
      <c r="D249" s="206"/>
      <c r="E249" s="198">
        <v>92000</v>
      </c>
      <c r="F249" s="198">
        <v>0</v>
      </c>
      <c r="G249" s="198">
        <v>92000</v>
      </c>
      <c r="H249" s="198">
        <f t="shared" si="12"/>
        <v>0</v>
      </c>
      <c r="I249" s="199"/>
      <c r="J249" s="193"/>
    </row>
    <row r="250" spans="1:10" s="194" customFormat="1" ht="22.5" customHeight="1">
      <c r="A250" s="197"/>
      <c r="B250" s="196">
        <v>6</v>
      </c>
      <c r="C250" s="197" t="s">
        <v>83</v>
      </c>
      <c r="D250" s="206"/>
      <c r="E250" s="198">
        <v>66500</v>
      </c>
      <c r="F250" s="198">
        <v>0</v>
      </c>
      <c r="G250" s="198">
        <v>66500</v>
      </c>
      <c r="H250" s="198">
        <f t="shared" si="12"/>
        <v>0</v>
      </c>
      <c r="I250" s="199"/>
      <c r="J250" s="193"/>
    </row>
    <row r="251" spans="1:10" s="190" customFormat="1" ht="22.5" customHeight="1">
      <c r="A251" s="197"/>
      <c r="B251" s="196">
        <v>7</v>
      </c>
      <c r="C251" s="211" t="s">
        <v>84</v>
      </c>
      <c r="D251" s="206"/>
      <c r="E251" s="198">
        <v>6000</v>
      </c>
      <c r="F251" s="198">
        <v>0</v>
      </c>
      <c r="G251" s="198">
        <v>6000</v>
      </c>
      <c r="H251" s="198">
        <f t="shared" si="12"/>
        <v>0</v>
      </c>
      <c r="I251" s="199"/>
      <c r="J251" s="200"/>
    </row>
    <row r="252" spans="1:10" s="190" customFormat="1" ht="21.75" customHeight="1">
      <c r="A252" s="197"/>
      <c r="B252" s="196">
        <v>8</v>
      </c>
      <c r="C252" s="262" t="s">
        <v>85</v>
      </c>
      <c r="D252" s="262"/>
      <c r="E252" s="198">
        <v>224000</v>
      </c>
      <c r="F252" s="198">
        <v>0</v>
      </c>
      <c r="G252" s="198">
        <v>222000</v>
      </c>
      <c r="H252" s="198">
        <f t="shared" si="12"/>
        <v>2000</v>
      </c>
      <c r="I252" s="199"/>
      <c r="J252" s="200"/>
    </row>
    <row r="253" spans="1:10" s="190" customFormat="1" ht="21.75" customHeight="1">
      <c r="A253" s="197"/>
      <c r="B253" s="196">
        <v>9</v>
      </c>
      <c r="C253" s="262" t="s">
        <v>86</v>
      </c>
      <c r="D253" s="262"/>
      <c r="E253" s="198">
        <v>188000</v>
      </c>
      <c r="F253" s="198">
        <v>0</v>
      </c>
      <c r="G253" s="198">
        <v>186000</v>
      </c>
      <c r="H253" s="198">
        <f t="shared" si="12"/>
        <v>2000</v>
      </c>
      <c r="I253" s="199"/>
      <c r="J253" s="200"/>
    </row>
    <row r="254" spans="1:10" s="190" customFormat="1" ht="21.75" customHeight="1">
      <c r="A254" s="197"/>
      <c r="B254" s="196">
        <v>10</v>
      </c>
      <c r="C254" s="262" t="s">
        <v>87</v>
      </c>
      <c r="D254" s="262"/>
      <c r="E254" s="198">
        <v>256000</v>
      </c>
      <c r="F254" s="198">
        <v>0</v>
      </c>
      <c r="G254" s="198">
        <v>254500</v>
      </c>
      <c r="H254" s="198">
        <f t="shared" si="12"/>
        <v>1500</v>
      </c>
      <c r="I254" s="199"/>
      <c r="J254" s="200"/>
    </row>
    <row r="255" spans="1:10" s="190" customFormat="1" ht="21.75" customHeight="1">
      <c r="A255" s="197"/>
      <c r="B255" s="196">
        <v>11</v>
      </c>
      <c r="C255" s="262" t="s">
        <v>88</v>
      </c>
      <c r="D255" s="262"/>
      <c r="E255" s="198">
        <v>160500</v>
      </c>
      <c r="F255" s="198">
        <v>0</v>
      </c>
      <c r="G255" s="198">
        <v>160000</v>
      </c>
      <c r="H255" s="198">
        <f t="shared" si="12"/>
        <v>500</v>
      </c>
      <c r="I255" s="199"/>
      <c r="J255" s="200"/>
    </row>
    <row r="256" spans="1:10" s="190" customFormat="1" ht="21.75" customHeight="1">
      <c r="A256" s="201"/>
      <c r="B256" s="212" t="s">
        <v>71</v>
      </c>
      <c r="C256" s="204"/>
      <c r="D256" s="204"/>
      <c r="E256" s="198"/>
      <c r="F256" s="198"/>
      <c r="G256" s="198"/>
      <c r="H256" s="198">
        <f t="shared" si="12"/>
        <v>0</v>
      </c>
      <c r="I256" s="199"/>
      <c r="J256" s="200"/>
    </row>
    <row r="257" spans="1:10" s="190" customFormat="1" ht="19.5" customHeight="1">
      <c r="A257" s="197"/>
      <c r="B257" s="213">
        <v>1</v>
      </c>
      <c r="C257" s="204" t="s">
        <v>89</v>
      </c>
      <c r="D257" s="204"/>
      <c r="E257" s="198">
        <v>1290000</v>
      </c>
      <c r="F257" s="198">
        <v>1290000</v>
      </c>
      <c r="G257" s="198">
        <f>0+F257</f>
        <v>1290000</v>
      </c>
      <c r="H257" s="198">
        <f t="shared" si="12"/>
        <v>0</v>
      </c>
      <c r="I257" s="199"/>
      <c r="J257" s="200"/>
    </row>
    <row r="258" spans="1:10" s="190" customFormat="1" ht="19.5" customHeight="1">
      <c r="A258" s="197"/>
      <c r="B258" s="213">
        <v>2</v>
      </c>
      <c r="C258" s="204" t="s">
        <v>99</v>
      </c>
      <c r="D258" s="204"/>
      <c r="E258" s="198">
        <v>210000</v>
      </c>
      <c r="F258" s="198">
        <v>198400</v>
      </c>
      <c r="G258" s="198">
        <f>0+F258</f>
        <v>198400</v>
      </c>
      <c r="H258" s="198">
        <f t="shared" si="12"/>
        <v>11600</v>
      </c>
      <c r="I258" s="199"/>
      <c r="J258" s="200"/>
    </row>
    <row r="259" spans="1:10" s="190" customFormat="1" ht="21.75" customHeight="1">
      <c r="A259" s="197"/>
      <c r="B259" s="213">
        <v>3</v>
      </c>
      <c r="C259" s="204" t="s">
        <v>67</v>
      </c>
      <c r="D259" s="204"/>
      <c r="E259" s="198">
        <v>10006.95</v>
      </c>
      <c r="F259" s="198">
        <v>0</v>
      </c>
      <c r="G259" s="198">
        <f>10006.95+F259</f>
        <v>10006.95</v>
      </c>
      <c r="H259" s="198">
        <f t="shared" si="12"/>
        <v>0</v>
      </c>
      <c r="I259" s="199"/>
      <c r="J259" s="200"/>
    </row>
    <row r="260" spans="2:10" s="197" customFormat="1" ht="18" customHeight="1">
      <c r="B260" s="213">
        <v>4</v>
      </c>
      <c r="C260" s="204" t="s">
        <v>90</v>
      </c>
      <c r="D260" s="204"/>
      <c r="E260" s="198">
        <v>9419.3</v>
      </c>
      <c r="F260" s="198">
        <v>0</v>
      </c>
      <c r="G260" s="198">
        <f>9419.3+F260</f>
        <v>9419.3</v>
      </c>
      <c r="H260" s="198">
        <f t="shared" si="12"/>
        <v>0</v>
      </c>
      <c r="I260" s="199"/>
      <c r="J260" s="205"/>
    </row>
    <row r="261" spans="2:10" s="197" customFormat="1" ht="18" customHeight="1">
      <c r="B261" s="213"/>
      <c r="C261" s="204"/>
      <c r="D261" s="206" t="s">
        <v>29</v>
      </c>
      <c r="E261" s="198">
        <f>SUM(E245:E260)</f>
        <v>4994126.25</v>
      </c>
      <c r="F261" s="198">
        <f>SUM(F245:F260)</f>
        <v>1488400</v>
      </c>
      <c r="G261" s="198">
        <f>SUM(G245:G260)</f>
        <v>4969826.25</v>
      </c>
      <c r="H261" s="198">
        <f>E261-G261</f>
        <v>24300</v>
      </c>
      <c r="I261" s="199"/>
      <c r="J261" s="205"/>
    </row>
    <row r="262" spans="2:10" s="197" customFormat="1" ht="18" customHeight="1">
      <c r="B262" s="213"/>
      <c r="C262" s="204"/>
      <c r="D262" s="206" t="s">
        <v>30</v>
      </c>
      <c r="E262" s="198">
        <f>E261</f>
        <v>4994126.25</v>
      </c>
      <c r="F262" s="198">
        <f>F261</f>
        <v>1488400</v>
      </c>
      <c r="G262" s="198">
        <f>G261</f>
        <v>4969826.25</v>
      </c>
      <c r="H262" s="198">
        <f>H261</f>
        <v>24300</v>
      </c>
      <c r="I262" s="199"/>
      <c r="J262" s="205"/>
    </row>
    <row r="263" spans="2:10" s="197" customFormat="1" ht="18" customHeight="1">
      <c r="B263" s="213">
        <v>5</v>
      </c>
      <c r="C263" s="204" t="s">
        <v>91</v>
      </c>
      <c r="D263" s="204"/>
      <c r="E263" s="198">
        <v>5500</v>
      </c>
      <c r="F263" s="198">
        <v>0</v>
      </c>
      <c r="G263" s="198">
        <v>5500</v>
      </c>
      <c r="H263" s="198">
        <f t="shared" si="12"/>
        <v>0</v>
      </c>
      <c r="I263" s="199"/>
      <c r="J263" s="205"/>
    </row>
    <row r="264" spans="2:10" s="197" customFormat="1" ht="18" customHeight="1">
      <c r="B264" s="213">
        <v>6</v>
      </c>
      <c r="C264" s="204" t="s">
        <v>93</v>
      </c>
      <c r="D264" s="204"/>
      <c r="E264" s="198">
        <v>12081</v>
      </c>
      <c r="F264" s="198">
        <v>0</v>
      </c>
      <c r="G264" s="198">
        <v>0</v>
      </c>
      <c r="H264" s="198">
        <f t="shared" si="12"/>
        <v>12081</v>
      </c>
      <c r="I264" s="199"/>
      <c r="J264" s="205"/>
    </row>
    <row r="265" spans="2:10" s="197" customFormat="1" ht="18" customHeight="1">
      <c r="B265" s="213">
        <v>7</v>
      </c>
      <c r="C265" s="204" t="s">
        <v>92</v>
      </c>
      <c r="D265" s="204"/>
      <c r="E265" s="198">
        <v>6426</v>
      </c>
      <c r="F265" s="198">
        <v>0</v>
      </c>
      <c r="G265" s="198">
        <v>0</v>
      </c>
      <c r="H265" s="198">
        <f t="shared" si="12"/>
        <v>6426</v>
      </c>
      <c r="I265" s="199"/>
      <c r="J265" s="205"/>
    </row>
    <row r="266" spans="2:10" s="197" customFormat="1" ht="18" customHeight="1">
      <c r="B266" s="213">
        <v>8</v>
      </c>
      <c r="C266" s="204" t="s">
        <v>68</v>
      </c>
      <c r="D266" s="204"/>
      <c r="E266" s="198">
        <v>1407</v>
      </c>
      <c r="F266" s="198">
        <v>0</v>
      </c>
      <c r="G266" s="198">
        <v>0</v>
      </c>
      <c r="H266" s="198">
        <f t="shared" si="12"/>
        <v>1407</v>
      </c>
      <c r="I266" s="199"/>
      <c r="J266" s="205"/>
    </row>
    <row r="267" spans="2:10" s="197" customFormat="1" ht="18" customHeight="1">
      <c r="B267" s="213">
        <v>9</v>
      </c>
      <c r="C267" s="204" t="s">
        <v>94</v>
      </c>
      <c r="D267" s="204"/>
      <c r="E267" s="198">
        <v>10000</v>
      </c>
      <c r="F267" s="198">
        <v>0</v>
      </c>
      <c r="G267" s="198">
        <v>0</v>
      </c>
      <c r="H267" s="198">
        <f t="shared" si="12"/>
        <v>10000</v>
      </c>
      <c r="I267" s="199"/>
      <c r="J267" s="205"/>
    </row>
    <row r="268" spans="2:10" s="197" customFormat="1" ht="18" customHeight="1">
      <c r="B268" s="213">
        <v>10</v>
      </c>
      <c r="C268" s="204" t="s">
        <v>95</v>
      </c>
      <c r="D268" s="204"/>
      <c r="E268" s="198">
        <v>5.6</v>
      </c>
      <c r="F268" s="198">
        <v>0</v>
      </c>
      <c r="G268" s="198">
        <v>0</v>
      </c>
      <c r="H268" s="198">
        <f aca="true" t="shared" si="13" ref="H268:H277">E268-G268</f>
        <v>5.6</v>
      </c>
      <c r="I268" s="199"/>
      <c r="J268" s="205"/>
    </row>
    <row r="269" spans="2:10" s="197" customFormat="1" ht="15.75" customHeight="1">
      <c r="B269" s="213">
        <v>11</v>
      </c>
      <c r="C269" s="204" t="s">
        <v>96</v>
      </c>
      <c r="D269" s="204"/>
      <c r="E269" s="198">
        <v>38700.28</v>
      </c>
      <c r="F269" s="198">
        <f>4535.51+12680.45+9902.97</f>
        <v>27118.93</v>
      </c>
      <c r="G269" s="198">
        <f>8862.13+F269</f>
        <v>35981.06</v>
      </c>
      <c r="H269" s="198">
        <f t="shared" si="13"/>
        <v>2719.220000000001</v>
      </c>
      <c r="I269" s="199"/>
      <c r="J269" s="205"/>
    </row>
    <row r="270" spans="1:10" s="201" customFormat="1" ht="18" customHeight="1">
      <c r="A270" s="197"/>
      <c r="B270" s="213">
        <v>12</v>
      </c>
      <c r="C270" s="204" t="s">
        <v>69</v>
      </c>
      <c r="D270" s="204"/>
      <c r="E270" s="198">
        <v>1800</v>
      </c>
      <c r="F270" s="198">
        <v>0</v>
      </c>
      <c r="G270" s="198">
        <f>0+F270</f>
        <v>0</v>
      </c>
      <c r="H270" s="198">
        <f t="shared" si="13"/>
        <v>1800</v>
      </c>
      <c r="I270" s="199"/>
      <c r="J270" s="207"/>
    </row>
    <row r="271" spans="2:10" s="197" customFormat="1" ht="16.5" customHeight="1">
      <c r="B271" s="213">
        <v>13</v>
      </c>
      <c r="C271" s="204" t="s">
        <v>97</v>
      </c>
      <c r="D271" s="204"/>
      <c r="E271" s="198">
        <v>20000</v>
      </c>
      <c r="F271" s="198">
        <f>5000+2400+990+1600+10000</f>
        <v>19990</v>
      </c>
      <c r="G271" s="198">
        <f>0+F271</f>
        <v>19990</v>
      </c>
      <c r="H271" s="198">
        <f t="shared" si="13"/>
        <v>10</v>
      </c>
      <c r="I271" s="199"/>
      <c r="J271" s="205"/>
    </row>
    <row r="272" spans="2:10" s="197" customFormat="1" ht="16.5" customHeight="1">
      <c r="B272" s="213">
        <v>14</v>
      </c>
      <c r="C272" s="204" t="s">
        <v>98</v>
      </c>
      <c r="D272" s="204"/>
      <c r="E272" s="198">
        <v>20000</v>
      </c>
      <c r="F272" s="198">
        <v>0</v>
      </c>
      <c r="G272" s="198">
        <f>19968+F272</f>
        <v>19968</v>
      </c>
      <c r="H272" s="198">
        <f t="shared" si="13"/>
        <v>32</v>
      </c>
      <c r="I272" s="199"/>
      <c r="J272" s="205"/>
    </row>
    <row r="273" spans="2:10" s="197" customFormat="1" ht="16.5" customHeight="1">
      <c r="B273" s="213"/>
      <c r="C273" s="204"/>
      <c r="D273" s="204"/>
      <c r="E273" s="198"/>
      <c r="F273" s="198"/>
      <c r="G273" s="198"/>
      <c r="H273" s="198"/>
      <c r="I273" s="199"/>
      <c r="J273" s="205"/>
    </row>
    <row r="274" spans="2:10" s="197" customFormat="1" ht="16.5" customHeight="1">
      <c r="B274" s="214" t="s">
        <v>102</v>
      </c>
      <c r="C274" s="204"/>
      <c r="D274" s="204"/>
      <c r="E274" s="198"/>
      <c r="F274" s="198"/>
      <c r="G274" s="198">
        <f>0+F274</f>
        <v>0</v>
      </c>
      <c r="H274" s="198">
        <f t="shared" si="13"/>
        <v>0</v>
      </c>
      <c r="I274" s="199"/>
      <c r="J274" s="205"/>
    </row>
    <row r="275" spans="2:10" s="197" customFormat="1" ht="16.5" customHeight="1">
      <c r="B275" s="213">
        <v>1</v>
      </c>
      <c r="C275" s="204" t="s">
        <v>103</v>
      </c>
      <c r="D275" s="204"/>
      <c r="E275" s="198">
        <v>2597000</v>
      </c>
      <c r="F275" s="198">
        <v>2597000</v>
      </c>
      <c r="G275" s="198">
        <f>0+F275</f>
        <v>2597000</v>
      </c>
      <c r="H275" s="198">
        <f t="shared" si="13"/>
        <v>0</v>
      </c>
      <c r="I275" s="199"/>
      <c r="J275" s="207"/>
    </row>
    <row r="276" spans="1:10" s="201" customFormat="1" ht="16.5" customHeight="1">
      <c r="A276" s="197"/>
      <c r="B276" s="213"/>
      <c r="C276" s="204" t="s">
        <v>104</v>
      </c>
      <c r="D276" s="204"/>
      <c r="E276" s="198"/>
      <c r="F276" s="198"/>
      <c r="G276" s="198">
        <f>0+F276</f>
        <v>0</v>
      </c>
      <c r="H276" s="198">
        <f t="shared" si="13"/>
        <v>0</v>
      </c>
      <c r="I276" s="199"/>
      <c r="J276" s="207"/>
    </row>
    <row r="277" spans="1:10" s="201" customFormat="1" ht="16.5" customHeight="1">
      <c r="A277" s="197"/>
      <c r="B277" s="213">
        <v>2</v>
      </c>
      <c r="C277" s="204" t="s">
        <v>105</v>
      </c>
      <c r="D277" s="204"/>
      <c r="E277" s="198">
        <v>403000</v>
      </c>
      <c r="F277" s="198">
        <v>0</v>
      </c>
      <c r="G277" s="198">
        <f>0+F277</f>
        <v>0</v>
      </c>
      <c r="H277" s="198">
        <f t="shared" si="13"/>
        <v>403000</v>
      </c>
      <c r="I277" s="199"/>
      <c r="J277" s="207"/>
    </row>
    <row r="278" spans="1:10" s="209" customFormat="1" ht="16.5" customHeight="1">
      <c r="A278" s="197"/>
      <c r="B278" s="201"/>
      <c r="C278" s="202"/>
      <c r="D278" s="203" t="s">
        <v>70</v>
      </c>
      <c r="E278" s="191">
        <f>SUM(E262:E277)</f>
        <v>8110046.13</v>
      </c>
      <c r="F278" s="191">
        <f>SUM(F262:F277)</f>
        <v>4132508.9299999997</v>
      </c>
      <c r="G278" s="191">
        <f>SUM(G262:G277)</f>
        <v>7648265.31</v>
      </c>
      <c r="H278" s="191">
        <f>SUM(H262:H277)</f>
        <v>461780.82</v>
      </c>
      <c r="I278" s="195"/>
      <c r="J278" s="208"/>
    </row>
    <row r="279" spans="1:10" s="209" customFormat="1" ht="16.5" customHeight="1">
      <c r="A279" s="201"/>
      <c r="B279" s="201"/>
      <c r="C279" s="202"/>
      <c r="D279" s="203" t="s">
        <v>72</v>
      </c>
      <c r="E279" s="191" t="e">
        <f>SUM(#REF!+E243+E278)</f>
        <v>#REF!</v>
      </c>
      <c r="F279" s="191" t="e">
        <f>SUM(#REF!+F243+F278)</f>
        <v>#REF!</v>
      </c>
      <c r="G279" s="191" t="e">
        <f>SUM(#REF!+G243+G278)</f>
        <v>#REF!</v>
      </c>
      <c r="H279" s="191" t="e">
        <f>SUM(#REF!+H243+H278)</f>
        <v>#REF!</v>
      </c>
      <c r="I279" s="195"/>
      <c r="J279" s="208"/>
    </row>
    <row r="280" spans="1:10" s="209" customFormat="1" ht="18" customHeight="1">
      <c r="A280" s="201"/>
      <c r="E280" s="192"/>
      <c r="F280" s="192"/>
      <c r="G280" s="192"/>
      <c r="H280" s="192"/>
      <c r="I280" s="192"/>
      <c r="J280" s="208"/>
    </row>
    <row r="281" spans="5:10" s="209" customFormat="1" ht="17.25" customHeight="1">
      <c r="E281" s="192"/>
      <c r="F281" s="192"/>
      <c r="G281" s="192"/>
      <c r="H281" s="192"/>
      <c r="I281" s="192"/>
      <c r="J281" s="208"/>
    </row>
    <row r="282" spans="5:10" s="209" customFormat="1" ht="21.75">
      <c r="E282" s="192"/>
      <c r="F282" s="192"/>
      <c r="G282" s="192"/>
      <c r="H282" s="192"/>
      <c r="I282" s="192"/>
      <c r="J282" s="208"/>
    </row>
    <row r="283" spans="5:10" s="209" customFormat="1" ht="21.75">
      <c r="E283" s="192"/>
      <c r="F283" s="192"/>
      <c r="G283" s="192"/>
      <c r="H283" s="192"/>
      <c r="I283" s="192"/>
      <c r="J283" s="208"/>
    </row>
    <row r="284" spans="5:10" s="209" customFormat="1" ht="18.75" customHeight="1">
      <c r="E284" s="192"/>
      <c r="F284" s="192"/>
      <c r="G284" s="192"/>
      <c r="H284" s="192"/>
      <c r="I284" s="192"/>
      <c r="J284" s="208"/>
    </row>
    <row r="285" spans="5:10" s="209" customFormat="1" ht="21.75">
      <c r="E285" s="192"/>
      <c r="F285" s="192"/>
      <c r="G285" s="192"/>
      <c r="H285" s="192"/>
      <c r="I285" s="192"/>
      <c r="J285" s="208"/>
    </row>
    <row r="286" spans="5:10" s="209" customFormat="1" ht="21.75">
      <c r="E286" s="192"/>
      <c r="F286" s="192"/>
      <c r="G286" s="192"/>
      <c r="H286" s="192"/>
      <c r="I286" s="192"/>
      <c r="J286" s="208"/>
    </row>
    <row r="287" spans="5:10" s="209" customFormat="1" ht="21.75">
      <c r="E287" s="192"/>
      <c r="F287" s="192"/>
      <c r="G287" s="192"/>
      <c r="H287" s="192"/>
      <c r="I287" s="192"/>
      <c r="J287" s="208"/>
    </row>
    <row r="288" spans="5:10" s="209" customFormat="1" ht="21.75">
      <c r="E288" s="192"/>
      <c r="F288" s="192"/>
      <c r="G288" s="192"/>
      <c r="H288" s="192"/>
      <c r="I288" s="192"/>
      <c r="J288" s="208"/>
    </row>
    <row r="289" spans="5:10" s="209" customFormat="1" ht="21.75">
      <c r="E289" s="192"/>
      <c r="F289" s="192"/>
      <c r="G289" s="192"/>
      <c r="H289" s="192"/>
      <c r="I289" s="192"/>
      <c r="J289" s="208"/>
    </row>
    <row r="290" spans="5:10" s="209" customFormat="1" ht="21.75">
      <c r="E290" s="192"/>
      <c r="F290" s="192"/>
      <c r="G290" s="192"/>
      <c r="H290" s="192"/>
      <c r="I290" s="192"/>
      <c r="J290" s="208"/>
    </row>
    <row r="291" spans="5:10" s="209" customFormat="1" ht="21.75">
      <c r="E291" s="192"/>
      <c r="F291" s="192"/>
      <c r="G291" s="192"/>
      <c r="H291" s="192"/>
      <c r="I291" s="192"/>
      <c r="J291" s="208"/>
    </row>
    <row r="292" spans="5:10" s="209" customFormat="1" ht="21.75">
      <c r="E292" s="192"/>
      <c r="F292" s="192"/>
      <c r="G292" s="192"/>
      <c r="H292" s="192"/>
      <c r="I292" s="192"/>
      <c r="J292" s="208"/>
    </row>
    <row r="293" spans="5:10" s="209" customFormat="1" ht="21.75">
      <c r="E293" s="192"/>
      <c r="F293" s="192"/>
      <c r="G293" s="192"/>
      <c r="H293" s="192"/>
      <c r="I293" s="192"/>
      <c r="J293" s="208"/>
    </row>
    <row r="294" spans="5:10" s="209" customFormat="1" ht="21.75">
      <c r="E294" s="192"/>
      <c r="F294" s="192"/>
      <c r="G294" s="192"/>
      <c r="H294" s="192"/>
      <c r="I294" s="192"/>
      <c r="J294" s="208"/>
    </row>
    <row r="295" spans="5:10" s="209" customFormat="1" ht="21.75">
      <c r="E295" s="192"/>
      <c r="F295" s="192"/>
      <c r="G295" s="192"/>
      <c r="H295" s="192"/>
      <c r="I295" s="192"/>
      <c r="J295" s="208"/>
    </row>
    <row r="296" spans="5:10" s="209" customFormat="1" ht="21.75">
      <c r="E296" s="192"/>
      <c r="F296" s="192"/>
      <c r="G296" s="192"/>
      <c r="H296" s="192"/>
      <c r="I296" s="192"/>
      <c r="J296" s="208"/>
    </row>
    <row r="297" spans="1:10" s="209" customFormat="1" ht="21.75">
      <c r="A297" s="10"/>
      <c r="B297" s="10"/>
      <c r="C297" s="10"/>
      <c r="D297" s="10"/>
      <c r="E297" s="173"/>
      <c r="F297" s="173"/>
      <c r="G297" s="173"/>
      <c r="H297" s="173"/>
      <c r="I297" s="140"/>
      <c r="J297" s="208"/>
    </row>
    <row r="298" spans="1:10" s="209" customFormat="1" ht="21.75">
      <c r="A298" s="10"/>
      <c r="B298" s="10"/>
      <c r="C298" s="10"/>
      <c r="D298" s="10"/>
      <c r="E298" s="173"/>
      <c r="F298" s="173"/>
      <c r="G298" s="173"/>
      <c r="H298" s="173"/>
      <c r="I298" s="140"/>
      <c r="J298" s="208"/>
    </row>
    <row r="299" spans="1:10" s="209" customFormat="1" ht="21.75">
      <c r="A299" s="10"/>
      <c r="B299" s="10"/>
      <c r="C299" s="10"/>
      <c r="D299" s="10"/>
      <c r="E299" s="173"/>
      <c r="F299" s="173"/>
      <c r="G299" s="173"/>
      <c r="H299" s="173"/>
      <c r="I299" s="140"/>
      <c r="J299" s="208"/>
    </row>
    <row r="300" spans="1:10" s="209" customFormat="1" ht="15.75" customHeight="1">
      <c r="A300" s="10"/>
      <c r="B300" s="10"/>
      <c r="C300" s="10"/>
      <c r="D300" s="10"/>
      <c r="E300" s="173"/>
      <c r="F300" s="173"/>
      <c r="G300" s="173"/>
      <c r="H300" s="173"/>
      <c r="I300" s="140"/>
      <c r="J300" s="208"/>
    </row>
    <row r="301" spans="1:10" s="209" customFormat="1" ht="17.25" customHeight="1">
      <c r="A301" s="10"/>
      <c r="B301" s="10"/>
      <c r="C301" s="10"/>
      <c r="D301" s="10"/>
      <c r="E301" s="173"/>
      <c r="F301" s="173"/>
      <c r="G301" s="173"/>
      <c r="H301" s="173"/>
      <c r="I301" s="140"/>
      <c r="J301" s="208"/>
    </row>
    <row r="302" spans="1:10" s="209" customFormat="1" ht="17.25" customHeight="1">
      <c r="A302" s="10"/>
      <c r="B302" s="10"/>
      <c r="C302" s="10"/>
      <c r="D302" s="10"/>
      <c r="E302" s="173"/>
      <c r="F302" s="173"/>
      <c r="G302" s="173"/>
      <c r="H302" s="173"/>
      <c r="I302" s="140"/>
      <c r="J302" s="208"/>
    </row>
    <row r="303" spans="1:10" s="209" customFormat="1" ht="17.25" customHeight="1">
      <c r="A303" s="10"/>
      <c r="B303" s="10"/>
      <c r="C303" s="10"/>
      <c r="D303" s="10"/>
      <c r="E303" s="173"/>
      <c r="F303" s="173"/>
      <c r="G303" s="173"/>
      <c r="H303" s="173"/>
      <c r="I303" s="140"/>
      <c r="J303" s="208"/>
    </row>
    <row r="304" spans="1:10" s="209" customFormat="1" ht="17.25" customHeight="1">
      <c r="A304" s="10"/>
      <c r="B304" s="10"/>
      <c r="C304" s="10"/>
      <c r="D304" s="10"/>
      <c r="E304" s="173"/>
      <c r="F304" s="173"/>
      <c r="G304" s="173"/>
      <c r="H304" s="173"/>
      <c r="I304" s="140"/>
      <c r="J304" s="208"/>
    </row>
    <row r="305" spans="1:10" s="209" customFormat="1" ht="17.25" customHeight="1">
      <c r="A305"/>
      <c r="B305"/>
      <c r="C305"/>
      <c r="D305"/>
      <c r="E305" s="189"/>
      <c r="F305" s="189"/>
      <c r="G305" s="189"/>
      <c r="H305" s="189"/>
      <c r="I305" s="101"/>
      <c r="J305" s="208"/>
    </row>
    <row r="306" spans="1:10" s="209" customFormat="1" ht="17.25" customHeight="1">
      <c r="A306"/>
      <c r="B306"/>
      <c r="C306"/>
      <c r="D306"/>
      <c r="E306" s="189"/>
      <c r="F306" s="189"/>
      <c r="G306" s="189"/>
      <c r="H306" s="189"/>
      <c r="I306" s="101"/>
      <c r="J306" s="208"/>
    </row>
    <row r="307" spans="1:10" s="209" customFormat="1" ht="17.25" customHeight="1">
      <c r="A307"/>
      <c r="B307"/>
      <c r="C307"/>
      <c r="D307"/>
      <c r="E307" s="189"/>
      <c r="F307" s="189"/>
      <c r="G307" s="189"/>
      <c r="H307" s="189"/>
      <c r="I307" s="101"/>
      <c r="J307" s="208"/>
    </row>
    <row r="308" spans="1:10" s="209" customFormat="1" ht="17.25" customHeight="1">
      <c r="A308"/>
      <c r="B308"/>
      <c r="C308"/>
      <c r="D308"/>
      <c r="E308" s="189"/>
      <c r="F308" s="189"/>
      <c r="G308" s="189"/>
      <c r="H308" s="189"/>
      <c r="I308" s="101"/>
      <c r="J308" s="208"/>
    </row>
    <row r="309" spans="1:10" s="209" customFormat="1" ht="17.25" customHeight="1">
      <c r="A309"/>
      <c r="B309"/>
      <c r="C309"/>
      <c r="D309"/>
      <c r="E309" s="189"/>
      <c r="F309" s="189"/>
      <c r="G309" s="189"/>
      <c r="H309" s="189"/>
      <c r="I309" s="101"/>
      <c r="J309" s="208"/>
    </row>
    <row r="310" spans="1:10" s="209" customFormat="1" ht="17.25" customHeight="1">
      <c r="A310"/>
      <c r="B310"/>
      <c r="C310"/>
      <c r="D310"/>
      <c r="E310" s="189"/>
      <c r="F310" s="189"/>
      <c r="G310" s="189"/>
      <c r="H310" s="189"/>
      <c r="I310" s="101"/>
      <c r="J310" s="208"/>
    </row>
    <row r="311" spans="1:10" s="209" customFormat="1" ht="17.25" customHeight="1">
      <c r="A311"/>
      <c r="B311"/>
      <c r="C311"/>
      <c r="D311"/>
      <c r="E311" s="189"/>
      <c r="F311" s="189"/>
      <c r="G311" s="189"/>
      <c r="H311" s="189"/>
      <c r="I311" s="101"/>
      <c r="J311" s="208"/>
    </row>
    <row r="312" spans="1:10" s="209" customFormat="1" ht="17.25" customHeight="1">
      <c r="A312"/>
      <c r="B312"/>
      <c r="C312"/>
      <c r="D312"/>
      <c r="E312" s="189"/>
      <c r="F312" s="189"/>
      <c r="G312" s="189"/>
      <c r="H312" s="189"/>
      <c r="I312" s="101"/>
      <c r="J312" s="208"/>
    </row>
    <row r="313" spans="1:10" s="209" customFormat="1" ht="17.25" customHeight="1">
      <c r="A313"/>
      <c r="B313"/>
      <c r="C313"/>
      <c r="D313"/>
      <c r="E313" s="189"/>
      <c r="F313" s="189"/>
      <c r="G313" s="189"/>
      <c r="H313" s="189"/>
      <c r="I313" s="101"/>
      <c r="J313" s="208"/>
    </row>
    <row r="314" spans="1:10" s="209" customFormat="1" ht="18" customHeight="1">
      <c r="A314"/>
      <c r="B314"/>
      <c r="C314"/>
      <c r="D314"/>
      <c r="E314" s="189"/>
      <c r="F314" s="189"/>
      <c r="G314" s="189"/>
      <c r="H314" s="189"/>
      <c r="I314" s="101"/>
      <c r="J314" s="208"/>
    </row>
    <row r="315" spans="1:10" s="209" customFormat="1" ht="18" customHeight="1">
      <c r="A315"/>
      <c r="B315"/>
      <c r="C315"/>
      <c r="D315"/>
      <c r="E315" s="189"/>
      <c r="F315" s="189"/>
      <c r="G315" s="189"/>
      <c r="H315" s="189"/>
      <c r="I315" s="101"/>
      <c r="J315" s="208"/>
    </row>
    <row r="316" spans="1:10" s="209" customFormat="1" ht="18" customHeight="1">
      <c r="A316"/>
      <c r="B316"/>
      <c r="C316"/>
      <c r="D316"/>
      <c r="E316" s="189"/>
      <c r="F316" s="189"/>
      <c r="G316" s="189"/>
      <c r="H316" s="189"/>
      <c r="I316" s="101"/>
      <c r="J316" s="208"/>
    </row>
    <row r="317" spans="1:10" s="209" customFormat="1" ht="18" customHeight="1">
      <c r="A317"/>
      <c r="B317"/>
      <c r="C317"/>
      <c r="D317"/>
      <c r="E317" s="189"/>
      <c r="F317" s="189"/>
      <c r="G317" s="189"/>
      <c r="H317" s="189"/>
      <c r="I317" s="101"/>
      <c r="J317" s="208"/>
    </row>
    <row r="318" spans="1:10" s="209" customFormat="1" ht="17.25" customHeight="1">
      <c r="A318"/>
      <c r="B318"/>
      <c r="C318"/>
      <c r="D318"/>
      <c r="E318" s="189"/>
      <c r="F318" s="189"/>
      <c r="G318" s="189"/>
      <c r="H318" s="189"/>
      <c r="I318" s="101"/>
      <c r="J318" s="208"/>
    </row>
    <row r="319" spans="1:10" s="209" customFormat="1" ht="21.75">
      <c r="A319"/>
      <c r="B319"/>
      <c r="C319"/>
      <c r="D319"/>
      <c r="E319" s="189"/>
      <c r="F319" s="189"/>
      <c r="G319" s="189"/>
      <c r="H319" s="189"/>
      <c r="I319" s="101"/>
      <c r="J319" s="208"/>
    </row>
    <row r="320" spans="1:10" s="209" customFormat="1" ht="18" customHeight="1">
      <c r="A320"/>
      <c r="B320"/>
      <c r="C320"/>
      <c r="D320"/>
      <c r="E320" s="189"/>
      <c r="F320" s="189"/>
      <c r="G320" s="189"/>
      <c r="H320" s="189"/>
      <c r="I320" s="101"/>
      <c r="J320" s="208"/>
    </row>
    <row r="321" spans="1:10" s="209" customFormat="1" ht="18" customHeight="1">
      <c r="A321"/>
      <c r="B321"/>
      <c r="C321"/>
      <c r="D321"/>
      <c r="E321" s="189"/>
      <c r="F321" s="189"/>
      <c r="G321" s="189"/>
      <c r="H321" s="189"/>
      <c r="I321" s="101"/>
      <c r="J321" s="208"/>
    </row>
    <row r="322" spans="1:10" s="209" customFormat="1" ht="18" customHeight="1">
      <c r="A322"/>
      <c r="B322"/>
      <c r="C322"/>
      <c r="D322"/>
      <c r="E322" s="189"/>
      <c r="F322" s="189"/>
      <c r="G322" s="189"/>
      <c r="H322" s="189"/>
      <c r="I322" s="101"/>
      <c r="J322" s="208"/>
    </row>
    <row r="323" spans="1:10" s="209" customFormat="1" ht="18" customHeight="1">
      <c r="A323"/>
      <c r="B323"/>
      <c r="C323"/>
      <c r="D323"/>
      <c r="E323" s="189"/>
      <c r="F323" s="189"/>
      <c r="G323" s="189"/>
      <c r="H323" s="189"/>
      <c r="I323" s="101"/>
      <c r="J323" s="208"/>
    </row>
    <row r="324" spans="1:10" s="209" customFormat="1" ht="18" customHeight="1">
      <c r="A324"/>
      <c r="B324"/>
      <c r="C324"/>
      <c r="D324"/>
      <c r="E324" s="189"/>
      <c r="F324" s="189"/>
      <c r="G324" s="189"/>
      <c r="H324" s="189"/>
      <c r="I324" s="101"/>
      <c r="J324" s="208"/>
    </row>
    <row r="325" spans="1:10" s="209" customFormat="1" ht="15.75" customHeight="1">
      <c r="A325"/>
      <c r="B325"/>
      <c r="C325"/>
      <c r="D325"/>
      <c r="E325" s="189"/>
      <c r="F325" s="189"/>
      <c r="G325" s="189"/>
      <c r="H325" s="189"/>
      <c r="I325" s="101"/>
      <c r="J325" s="208"/>
    </row>
    <row r="326" spans="1:10" s="209" customFormat="1" ht="18" customHeight="1">
      <c r="A326"/>
      <c r="B326"/>
      <c r="C326"/>
      <c r="D326"/>
      <c r="E326" s="189"/>
      <c r="F326" s="189"/>
      <c r="G326" s="189"/>
      <c r="H326" s="189"/>
      <c r="I326" s="101"/>
      <c r="J326" s="208"/>
    </row>
    <row r="327" spans="1:10" s="209" customFormat="1" ht="18" customHeight="1">
      <c r="A327"/>
      <c r="B327"/>
      <c r="C327"/>
      <c r="D327"/>
      <c r="E327" s="189"/>
      <c r="F327" s="189"/>
      <c r="G327" s="189"/>
      <c r="H327" s="189"/>
      <c r="I327" s="101"/>
      <c r="J327" s="208"/>
    </row>
    <row r="328" spans="1:10" s="209" customFormat="1" ht="21.75">
      <c r="A328"/>
      <c r="B328"/>
      <c r="C328"/>
      <c r="D328"/>
      <c r="E328" s="189"/>
      <c r="F328" s="189"/>
      <c r="G328" s="189"/>
      <c r="H328" s="189"/>
      <c r="I328" s="101"/>
      <c r="J328" s="208"/>
    </row>
    <row r="329" spans="1:10" s="209" customFormat="1" ht="21.75">
      <c r="A329"/>
      <c r="B329"/>
      <c r="C329"/>
      <c r="D329"/>
      <c r="E329" s="189"/>
      <c r="F329" s="189"/>
      <c r="G329" s="189"/>
      <c r="H329" s="189"/>
      <c r="I329" s="101"/>
      <c r="J329" s="208"/>
    </row>
    <row r="330" spans="1:10" s="209" customFormat="1" ht="21.75">
      <c r="A330"/>
      <c r="B330"/>
      <c r="C330"/>
      <c r="D330"/>
      <c r="E330" s="189"/>
      <c r="F330" s="189"/>
      <c r="G330" s="189"/>
      <c r="H330" s="189"/>
      <c r="I330" s="101"/>
      <c r="J330" s="208"/>
    </row>
    <row r="331" spans="1:10" s="209" customFormat="1" ht="21.75">
      <c r="A331"/>
      <c r="B331"/>
      <c r="C331"/>
      <c r="D331"/>
      <c r="E331" s="189"/>
      <c r="F331" s="189"/>
      <c r="G331" s="189"/>
      <c r="H331" s="189"/>
      <c r="I331" s="101"/>
      <c r="J331" s="208"/>
    </row>
    <row r="332" spans="1:10" s="209" customFormat="1" ht="21.75">
      <c r="A332"/>
      <c r="B332"/>
      <c r="C332"/>
      <c r="D332"/>
      <c r="E332" s="189"/>
      <c r="F332" s="189"/>
      <c r="G332" s="189"/>
      <c r="H332" s="189"/>
      <c r="I332" s="101"/>
      <c r="J332" s="208"/>
    </row>
    <row r="333" spans="1:10" s="209" customFormat="1" ht="21.75">
      <c r="A333"/>
      <c r="B333"/>
      <c r="C333"/>
      <c r="D333"/>
      <c r="E333" s="189"/>
      <c r="F333" s="189"/>
      <c r="G333" s="189"/>
      <c r="H333" s="189"/>
      <c r="I333" s="101"/>
      <c r="J333" s="208"/>
    </row>
    <row r="334" spans="1:10" s="209" customFormat="1" ht="21.75">
      <c r="A334"/>
      <c r="B334"/>
      <c r="C334"/>
      <c r="D334"/>
      <c r="E334" s="189"/>
      <c r="F334" s="189"/>
      <c r="G334" s="189"/>
      <c r="H334" s="189"/>
      <c r="I334" s="101"/>
      <c r="J334" s="208"/>
    </row>
    <row r="335" spans="1:10" s="209" customFormat="1" ht="21.75">
      <c r="A335"/>
      <c r="B335"/>
      <c r="C335"/>
      <c r="D335"/>
      <c r="E335" s="189"/>
      <c r="F335" s="189"/>
      <c r="G335" s="189"/>
      <c r="H335" s="189"/>
      <c r="I335" s="101"/>
      <c r="J335" s="208"/>
    </row>
    <row r="336" spans="1:10" s="209" customFormat="1" ht="21.75">
      <c r="A336"/>
      <c r="B336"/>
      <c r="C336"/>
      <c r="D336"/>
      <c r="E336" s="189"/>
      <c r="F336" s="189"/>
      <c r="G336" s="189"/>
      <c r="H336" s="189"/>
      <c r="I336" s="101"/>
      <c r="J336" s="208"/>
    </row>
    <row r="337" spans="1:10" s="10" customFormat="1" ht="21.75">
      <c r="A337"/>
      <c r="B337"/>
      <c r="C337"/>
      <c r="D337"/>
      <c r="E337" s="189"/>
      <c r="F337" s="189"/>
      <c r="G337" s="189"/>
      <c r="H337" s="189"/>
      <c r="I337" s="101"/>
      <c r="J337" s="103"/>
    </row>
    <row r="338" spans="1:10" s="10" customFormat="1" ht="21.75">
      <c r="A338"/>
      <c r="B338"/>
      <c r="C338"/>
      <c r="D338"/>
      <c r="E338" s="189"/>
      <c r="F338" s="189"/>
      <c r="G338" s="189"/>
      <c r="H338" s="189"/>
      <c r="I338" s="101"/>
      <c r="J338" s="103"/>
    </row>
    <row r="339" spans="1:10" s="10" customFormat="1" ht="21.75">
      <c r="A339"/>
      <c r="B339"/>
      <c r="C339"/>
      <c r="D339"/>
      <c r="E339" s="189"/>
      <c r="F339" s="189"/>
      <c r="G339" s="189"/>
      <c r="H339" s="189"/>
      <c r="I339" s="101"/>
      <c r="J339" s="103"/>
    </row>
    <row r="340" spans="1:10" s="10" customFormat="1" ht="21.75">
      <c r="A340"/>
      <c r="B340"/>
      <c r="C340"/>
      <c r="D340"/>
      <c r="E340" s="189"/>
      <c r="F340" s="189"/>
      <c r="G340" s="189"/>
      <c r="H340" s="189"/>
      <c r="I340" s="101"/>
      <c r="J340" s="103"/>
    </row>
    <row r="341" spans="1:10" s="10" customFormat="1" ht="21.75">
      <c r="A341"/>
      <c r="B341"/>
      <c r="C341"/>
      <c r="D341"/>
      <c r="E341" s="189"/>
      <c r="F341" s="189"/>
      <c r="G341" s="189"/>
      <c r="H341" s="189"/>
      <c r="I341" s="101"/>
      <c r="J341" s="103"/>
    </row>
    <row r="342" spans="1:10" s="10" customFormat="1" ht="21.75">
      <c r="A342"/>
      <c r="B342"/>
      <c r="C342"/>
      <c r="D342"/>
      <c r="E342" s="189"/>
      <c r="F342" s="189"/>
      <c r="G342" s="189"/>
      <c r="H342" s="189"/>
      <c r="I342" s="101"/>
      <c r="J342" s="103"/>
    </row>
    <row r="343" spans="1:10" s="10" customFormat="1" ht="21.75">
      <c r="A343"/>
      <c r="B343"/>
      <c r="C343"/>
      <c r="D343"/>
      <c r="E343" s="189"/>
      <c r="F343" s="189"/>
      <c r="G343" s="189"/>
      <c r="H343" s="189"/>
      <c r="I343" s="101"/>
      <c r="J343" s="103"/>
    </row>
    <row r="344" spans="1:10" s="10" customFormat="1" ht="21.75">
      <c r="A344"/>
      <c r="B344"/>
      <c r="C344"/>
      <c r="D344"/>
      <c r="E344" s="189"/>
      <c r="F344" s="189"/>
      <c r="G344" s="189"/>
      <c r="H344" s="189"/>
      <c r="I344" s="101"/>
      <c r="J344" s="103"/>
    </row>
  </sheetData>
  <sheetProtection/>
  <mergeCells count="15">
    <mergeCell ref="C21:D21"/>
    <mergeCell ref="C169:D169"/>
    <mergeCell ref="C61:D61"/>
    <mergeCell ref="C204:D204"/>
    <mergeCell ref="C89:D89"/>
    <mergeCell ref="A1:I1"/>
    <mergeCell ref="A2:I2"/>
    <mergeCell ref="A3:I3"/>
    <mergeCell ref="A5:D8"/>
    <mergeCell ref="I5:I8"/>
    <mergeCell ref="C255:D255"/>
    <mergeCell ref="B244:D244"/>
    <mergeCell ref="C252:D252"/>
    <mergeCell ref="C253:D253"/>
    <mergeCell ref="C254:D254"/>
  </mergeCells>
  <printOptions horizontalCentered="1"/>
  <pageMargins left="0.2362204724409449" right="0.11811023622047245" top="0.5118110236220472" bottom="0.2362204724409449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6"/>
  <sheetViews>
    <sheetView zoomScalePageLayoutView="0" workbookViewId="0" topLeftCell="A298">
      <selection activeCell="E255" sqref="E255"/>
    </sheetView>
  </sheetViews>
  <sheetFormatPr defaultColWidth="9.140625" defaultRowHeight="21.75"/>
  <cols>
    <col min="1" max="1" width="3.28125" style="0" customWidth="1"/>
    <col min="2" max="2" width="3.7109375" style="0" customWidth="1"/>
    <col min="3" max="3" width="4.00390625" style="0" customWidth="1"/>
    <col min="4" max="4" width="39.140625" style="0" customWidth="1"/>
    <col min="5" max="5" width="14.00390625" style="189" customWidth="1"/>
    <col min="6" max="6" width="13.28125" style="189" customWidth="1"/>
    <col min="7" max="7" width="12.7109375" style="189" customWidth="1"/>
    <col min="8" max="8" width="13.00390625" style="189" customWidth="1"/>
    <col min="9" max="9" width="11.57421875" style="101" customWidth="1"/>
    <col min="10" max="10" width="15.28125" style="228" customWidth="1"/>
  </cols>
  <sheetData>
    <row r="1" spans="1:9" ht="21.75">
      <c r="A1" s="249" t="s">
        <v>135</v>
      </c>
      <c r="B1" s="249"/>
      <c r="C1" s="249"/>
      <c r="D1" s="249"/>
      <c r="E1" s="249"/>
      <c r="F1" s="249"/>
      <c r="G1" s="249"/>
      <c r="H1" s="249"/>
      <c r="I1" s="249"/>
    </row>
    <row r="2" spans="1:9" ht="21.75">
      <c r="A2" s="249" t="s">
        <v>107</v>
      </c>
      <c r="B2" s="249"/>
      <c r="C2" s="249"/>
      <c r="D2" s="249"/>
      <c r="E2" s="249"/>
      <c r="F2" s="249"/>
      <c r="G2" s="249"/>
      <c r="H2" s="249"/>
      <c r="I2" s="249"/>
    </row>
    <row r="3" spans="1:9" ht="21.75">
      <c r="A3" s="249" t="s">
        <v>156</v>
      </c>
      <c r="B3" s="249"/>
      <c r="C3" s="249"/>
      <c r="D3" s="249"/>
      <c r="E3" s="249"/>
      <c r="F3" s="249"/>
      <c r="G3" s="249"/>
      <c r="H3" s="249"/>
      <c r="I3" s="249"/>
    </row>
    <row r="4" spans="1:9" ht="19.5" customHeight="1" thickBot="1">
      <c r="A4" s="33"/>
      <c r="B4" s="34"/>
      <c r="C4" s="34"/>
      <c r="D4" s="34"/>
      <c r="E4" s="117"/>
      <c r="F4" s="117"/>
      <c r="G4" s="117"/>
      <c r="H4" s="164"/>
      <c r="I4" s="117"/>
    </row>
    <row r="5" spans="1:9" ht="21.75">
      <c r="A5" s="250" t="s">
        <v>0</v>
      </c>
      <c r="B5" s="251"/>
      <c r="C5" s="251"/>
      <c r="D5" s="252"/>
      <c r="E5" s="118"/>
      <c r="F5" s="119" t="s">
        <v>1</v>
      </c>
      <c r="G5" s="119" t="s">
        <v>1</v>
      </c>
      <c r="H5" s="120" t="s">
        <v>2</v>
      </c>
      <c r="I5" s="259" t="s">
        <v>3</v>
      </c>
    </row>
    <row r="6" spans="1:9" ht="21.75">
      <c r="A6" s="253"/>
      <c r="B6" s="254"/>
      <c r="C6" s="254"/>
      <c r="D6" s="255"/>
      <c r="E6" s="121" t="s">
        <v>4</v>
      </c>
      <c r="F6" s="121" t="s">
        <v>157</v>
      </c>
      <c r="G6" s="121" t="s">
        <v>137</v>
      </c>
      <c r="H6" s="122" t="s">
        <v>5</v>
      </c>
      <c r="I6" s="260"/>
    </row>
    <row r="7" spans="1:9" ht="21.75">
      <c r="A7" s="253"/>
      <c r="B7" s="254"/>
      <c r="C7" s="254"/>
      <c r="D7" s="255"/>
      <c r="E7" s="121" t="s">
        <v>6</v>
      </c>
      <c r="F7" s="123" t="s">
        <v>158</v>
      </c>
      <c r="G7" s="123" t="s">
        <v>158</v>
      </c>
      <c r="H7" s="122" t="s">
        <v>7</v>
      </c>
      <c r="I7" s="260"/>
    </row>
    <row r="8" spans="1:9" ht="21.75">
      <c r="A8" s="256"/>
      <c r="B8" s="257"/>
      <c r="C8" s="257"/>
      <c r="D8" s="258"/>
      <c r="E8" s="124"/>
      <c r="F8" s="125" t="s">
        <v>51</v>
      </c>
      <c r="G8" s="126" t="s">
        <v>8</v>
      </c>
      <c r="H8" s="127" t="s">
        <v>9</v>
      </c>
      <c r="I8" s="261"/>
    </row>
    <row r="9" spans="1:9" ht="22.5">
      <c r="A9" s="84" t="s">
        <v>116</v>
      </c>
      <c r="B9" s="85"/>
      <c r="C9" s="85"/>
      <c r="D9" s="85"/>
      <c r="E9" s="128"/>
      <c r="F9" s="129"/>
      <c r="G9" s="129"/>
      <c r="H9" s="165"/>
      <c r="I9" s="130"/>
    </row>
    <row r="10" spans="1:9" ht="20.25" customHeight="1">
      <c r="A10" s="45" t="s">
        <v>10</v>
      </c>
      <c r="B10" s="30"/>
      <c r="C10" s="30"/>
      <c r="D10" s="31"/>
      <c r="E10" s="131"/>
      <c r="F10" s="131"/>
      <c r="G10" s="131"/>
      <c r="H10" s="166"/>
      <c r="I10" s="132"/>
    </row>
    <row r="11" spans="1:9" ht="21.75">
      <c r="A11" s="47" t="s">
        <v>11</v>
      </c>
      <c r="B11" s="46" t="s">
        <v>12</v>
      </c>
      <c r="C11" s="32"/>
      <c r="D11" s="14"/>
      <c r="E11" s="17"/>
      <c r="F11" s="17"/>
      <c r="G11" s="17"/>
      <c r="H11" s="166"/>
      <c r="I11" s="132"/>
    </row>
    <row r="12" spans="1:9" ht="21.75">
      <c r="A12" s="12"/>
      <c r="B12" s="13" t="s">
        <v>13</v>
      </c>
      <c r="C12" s="46" t="s">
        <v>14</v>
      </c>
      <c r="D12" s="14"/>
      <c r="E12" s="17"/>
      <c r="F12" s="17"/>
      <c r="G12" s="17"/>
      <c r="H12" s="166"/>
      <c r="I12" s="132"/>
    </row>
    <row r="13" spans="1:10" ht="21.75">
      <c r="A13" s="12"/>
      <c r="B13" s="13"/>
      <c r="C13" s="15">
        <v>1.1</v>
      </c>
      <c r="D13" s="14" t="s">
        <v>15</v>
      </c>
      <c r="E13" s="17">
        <v>598320</v>
      </c>
      <c r="F13" s="17">
        <v>149580</v>
      </c>
      <c r="G13" s="17">
        <f>F13+J13</f>
        <v>299160</v>
      </c>
      <c r="H13" s="166">
        <f>E13-G13</f>
        <v>299160</v>
      </c>
      <c r="I13" s="132"/>
      <c r="J13" s="228">
        <v>149580</v>
      </c>
    </row>
    <row r="14" spans="1:10" ht="21.75">
      <c r="A14" s="12"/>
      <c r="B14" s="16"/>
      <c r="C14" s="15">
        <v>1.2</v>
      </c>
      <c r="D14" s="14" t="s">
        <v>16</v>
      </c>
      <c r="E14" s="17">
        <v>1621500</v>
      </c>
      <c r="F14" s="17">
        <v>276759.99</v>
      </c>
      <c r="G14" s="17">
        <f aca="true" t="shared" si="0" ref="G14:G38">F14+J14</f>
        <v>601059.99</v>
      </c>
      <c r="H14" s="166">
        <f aca="true" t="shared" si="1" ref="H14:H38">E14-G14</f>
        <v>1020440.01</v>
      </c>
      <c r="I14" s="132"/>
      <c r="J14" s="228">
        <v>324300</v>
      </c>
    </row>
    <row r="15" spans="1:10" ht="21.75">
      <c r="A15" s="12"/>
      <c r="B15" s="16"/>
      <c r="C15" s="15">
        <v>1.3</v>
      </c>
      <c r="D15" s="14" t="s">
        <v>17</v>
      </c>
      <c r="E15" s="17">
        <v>124740</v>
      </c>
      <c r="F15" s="17">
        <v>25005</v>
      </c>
      <c r="G15" s="17">
        <f t="shared" si="0"/>
        <v>50550</v>
      </c>
      <c r="H15" s="166">
        <f t="shared" si="1"/>
        <v>74190</v>
      </c>
      <c r="I15" s="132"/>
      <c r="J15" s="228">
        <v>25545</v>
      </c>
    </row>
    <row r="16" spans="1:10" ht="21.75">
      <c r="A16" s="12"/>
      <c r="B16" s="16"/>
      <c r="C16" s="15">
        <v>1.4</v>
      </c>
      <c r="D16" s="14" t="s">
        <v>18</v>
      </c>
      <c r="E16" s="17">
        <v>63000</v>
      </c>
      <c r="F16" s="17">
        <v>17635.6</v>
      </c>
      <c r="G16" s="17">
        <f t="shared" si="0"/>
        <v>28135.6</v>
      </c>
      <c r="H16" s="166">
        <f t="shared" si="1"/>
        <v>34864.4</v>
      </c>
      <c r="I16" s="132"/>
      <c r="J16" s="228">
        <v>10500</v>
      </c>
    </row>
    <row r="17" spans="1:10" ht="21.75">
      <c r="A17" s="12"/>
      <c r="B17" s="16"/>
      <c r="C17" s="15">
        <v>1.5</v>
      </c>
      <c r="D17" s="14" t="s">
        <v>19</v>
      </c>
      <c r="E17" s="17">
        <v>86400</v>
      </c>
      <c r="F17" s="17">
        <v>21600</v>
      </c>
      <c r="G17" s="17">
        <f t="shared" si="0"/>
        <v>43200</v>
      </c>
      <c r="H17" s="166">
        <f t="shared" si="1"/>
        <v>43200</v>
      </c>
      <c r="I17" s="132"/>
      <c r="J17" s="228">
        <v>21600</v>
      </c>
    </row>
    <row r="18" spans="1:10" ht="21.75">
      <c r="A18" s="12"/>
      <c r="B18" s="16"/>
      <c r="C18" s="15">
        <v>1.6</v>
      </c>
      <c r="D18" s="14" t="s">
        <v>159</v>
      </c>
      <c r="E18" s="17">
        <v>56000</v>
      </c>
      <c r="F18" s="17">
        <v>21135.6</v>
      </c>
      <c r="G18" s="17">
        <f t="shared" si="0"/>
        <v>21135.6</v>
      </c>
      <c r="H18" s="166">
        <f t="shared" si="1"/>
        <v>34864.4</v>
      </c>
      <c r="I18" s="132"/>
      <c r="J18" s="228">
        <v>0</v>
      </c>
    </row>
    <row r="19" spans="1:9" ht="21.75">
      <c r="A19" s="12"/>
      <c r="B19" s="13" t="s">
        <v>20</v>
      </c>
      <c r="C19" s="46" t="s">
        <v>21</v>
      </c>
      <c r="D19" s="224"/>
      <c r="E19" s="17"/>
      <c r="F19" s="17"/>
      <c r="G19" s="17"/>
      <c r="H19" s="166"/>
      <c r="I19" s="132"/>
    </row>
    <row r="20" spans="1:10" ht="21.75">
      <c r="A20" s="12"/>
      <c r="B20" s="16"/>
      <c r="C20" s="18">
        <v>2.1</v>
      </c>
      <c r="D20" s="14" t="s">
        <v>22</v>
      </c>
      <c r="E20" s="17">
        <v>118440</v>
      </c>
      <c r="F20" s="17">
        <v>29730</v>
      </c>
      <c r="G20" s="17">
        <f t="shared" si="0"/>
        <v>59460</v>
      </c>
      <c r="H20" s="166">
        <f t="shared" si="1"/>
        <v>58980</v>
      </c>
      <c r="I20" s="132"/>
      <c r="J20" s="228">
        <v>29730</v>
      </c>
    </row>
    <row r="21" spans="1:10" ht="21.75">
      <c r="A21" s="12"/>
      <c r="B21" s="16"/>
      <c r="C21" s="18">
        <v>2.2</v>
      </c>
      <c r="D21" s="14" t="s">
        <v>17</v>
      </c>
      <c r="E21" s="17">
        <v>18000</v>
      </c>
      <c r="F21" s="17">
        <v>4500</v>
      </c>
      <c r="G21" s="17">
        <f t="shared" si="0"/>
        <v>9000</v>
      </c>
      <c r="H21" s="166">
        <f t="shared" si="1"/>
        <v>9000</v>
      </c>
      <c r="I21" s="132"/>
      <c r="J21" s="228">
        <v>4500</v>
      </c>
    </row>
    <row r="22" spans="1:9" ht="21.75">
      <c r="A22" s="12"/>
      <c r="B22" s="19">
        <v>3</v>
      </c>
      <c r="C22" s="265" t="s">
        <v>23</v>
      </c>
      <c r="D22" s="266"/>
      <c r="E22" s="17"/>
      <c r="F22" s="17"/>
      <c r="G22" s="17"/>
      <c r="H22" s="166"/>
      <c r="I22" s="132"/>
    </row>
    <row r="23" spans="1:10" ht="21.75">
      <c r="A23" s="12"/>
      <c r="B23" s="16"/>
      <c r="C23" s="18">
        <v>3.1</v>
      </c>
      <c r="D23" s="14" t="s">
        <v>23</v>
      </c>
      <c r="E23" s="17">
        <v>449160</v>
      </c>
      <c r="F23" s="17">
        <v>113940</v>
      </c>
      <c r="G23" s="17">
        <f t="shared" si="0"/>
        <v>227880</v>
      </c>
      <c r="H23" s="166">
        <f t="shared" si="1"/>
        <v>221280</v>
      </c>
      <c r="I23" s="132"/>
      <c r="J23" s="228">
        <v>113940</v>
      </c>
    </row>
    <row r="24" spans="1:10" ht="21.75">
      <c r="A24" s="12"/>
      <c r="B24" s="16"/>
      <c r="C24" s="18">
        <v>3.2</v>
      </c>
      <c r="D24" s="14" t="s">
        <v>17</v>
      </c>
      <c r="E24" s="17">
        <v>241560</v>
      </c>
      <c r="F24" s="17">
        <v>57060</v>
      </c>
      <c r="G24" s="17">
        <f t="shared" si="0"/>
        <v>114120</v>
      </c>
      <c r="H24" s="166">
        <f t="shared" si="1"/>
        <v>127440</v>
      </c>
      <c r="I24" s="132"/>
      <c r="J24" s="228">
        <v>57060</v>
      </c>
    </row>
    <row r="25" spans="1:9" ht="21.75">
      <c r="A25" s="12"/>
      <c r="B25" s="13">
        <v>4</v>
      </c>
      <c r="C25" s="46" t="s">
        <v>24</v>
      </c>
      <c r="D25" s="14"/>
      <c r="E25" s="17"/>
      <c r="F25" s="17"/>
      <c r="G25" s="17"/>
      <c r="H25" s="166"/>
      <c r="I25" s="132"/>
    </row>
    <row r="26" spans="1:10" ht="21.75">
      <c r="A26" s="12"/>
      <c r="B26" s="16"/>
      <c r="C26" s="18">
        <v>4.1</v>
      </c>
      <c r="D26" s="20" t="s">
        <v>75</v>
      </c>
      <c r="E26" s="17">
        <v>1540800</v>
      </c>
      <c r="F26" s="17">
        <v>385200</v>
      </c>
      <c r="G26" s="17">
        <f t="shared" si="0"/>
        <v>770400</v>
      </c>
      <c r="H26" s="166">
        <f t="shared" si="1"/>
        <v>770400</v>
      </c>
      <c r="I26" s="132"/>
      <c r="J26" s="228">
        <v>385200</v>
      </c>
    </row>
    <row r="27" spans="1:10" ht="21.75">
      <c r="A27" s="12"/>
      <c r="B27" s="16"/>
      <c r="C27" s="18">
        <v>4.2</v>
      </c>
      <c r="D27" s="14" t="s">
        <v>73</v>
      </c>
      <c r="E27" s="17">
        <v>120000</v>
      </c>
      <c r="F27" s="17">
        <v>2700</v>
      </c>
      <c r="G27" s="17">
        <f t="shared" si="0"/>
        <v>2700</v>
      </c>
      <c r="H27" s="166">
        <f t="shared" si="1"/>
        <v>117300</v>
      </c>
      <c r="I27" s="132"/>
      <c r="J27" s="228">
        <v>0</v>
      </c>
    </row>
    <row r="28" spans="1:10" ht="21.75">
      <c r="A28" s="12"/>
      <c r="B28" s="16"/>
      <c r="C28" s="18">
        <v>4.3</v>
      </c>
      <c r="D28" s="14" t="s">
        <v>25</v>
      </c>
      <c r="E28" s="17">
        <v>0</v>
      </c>
      <c r="F28" s="17">
        <v>0</v>
      </c>
      <c r="G28" s="17">
        <f t="shared" si="0"/>
        <v>0</v>
      </c>
      <c r="H28" s="166">
        <f t="shared" si="1"/>
        <v>0</v>
      </c>
      <c r="I28" s="132"/>
      <c r="J28" s="228">
        <v>0</v>
      </c>
    </row>
    <row r="29" spans="1:10" ht="21.75">
      <c r="A29" s="12"/>
      <c r="B29" s="16"/>
      <c r="C29" s="18">
        <v>4.4</v>
      </c>
      <c r="D29" s="14" t="s">
        <v>26</v>
      </c>
      <c r="E29" s="17">
        <v>30000</v>
      </c>
      <c r="F29" s="17">
        <v>0</v>
      </c>
      <c r="G29" s="17">
        <f t="shared" si="0"/>
        <v>0</v>
      </c>
      <c r="H29" s="166">
        <f t="shared" si="1"/>
        <v>30000</v>
      </c>
      <c r="I29" s="132"/>
      <c r="J29" s="228">
        <v>0</v>
      </c>
    </row>
    <row r="30" spans="1:10" ht="21.75">
      <c r="A30" s="12"/>
      <c r="B30" s="16"/>
      <c r="C30" s="18">
        <v>4.5</v>
      </c>
      <c r="D30" s="14" t="s">
        <v>65</v>
      </c>
      <c r="E30" s="17">
        <v>95400</v>
      </c>
      <c r="F30" s="17">
        <v>9000</v>
      </c>
      <c r="G30" s="17">
        <f t="shared" si="0"/>
        <v>25000</v>
      </c>
      <c r="H30" s="166">
        <f t="shared" si="1"/>
        <v>70400</v>
      </c>
      <c r="I30" s="132"/>
      <c r="J30" s="228">
        <v>16000</v>
      </c>
    </row>
    <row r="31" spans="1:10" ht="21.75">
      <c r="A31" s="12"/>
      <c r="B31" s="16"/>
      <c r="C31" s="18">
        <v>4.6</v>
      </c>
      <c r="D31" s="14" t="s">
        <v>27</v>
      </c>
      <c r="E31" s="17">
        <v>15000</v>
      </c>
      <c r="F31" s="133">
        <v>8437</v>
      </c>
      <c r="G31" s="17">
        <f t="shared" si="0"/>
        <v>8637</v>
      </c>
      <c r="H31" s="166">
        <f t="shared" si="1"/>
        <v>6363</v>
      </c>
      <c r="I31" s="132"/>
      <c r="J31" s="228">
        <v>200</v>
      </c>
    </row>
    <row r="32" spans="1:10" ht="21.75">
      <c r="A32" s="12"/>
      <c r="B32" s="16"/>
      <c r="C32" s="18">
        <v>4.7</v>
      </c>
      <c r="D32" s="14" t="s">
        <v>28</v>
      </c>
      <c r="E32" s="17">
        <v>30000</v>
      </c>
      <c r="F32" s="17">
        <v>10890</v>
      </c>
      <c r="G32" s="17">
        <f t="shared" si="0"/>
        <v>17611</v>
      </c>
      <c r="H32" s="166">
        <f t="shared" si="1"/>
        <v>12389</v>
      </c>
      <c r="I32" s="132"/>
      <c r="J32" s="228">
        <v>6721</v>
      </c>
    </row>
    <row r="33" spans="1:10" ht="21.75">
      <c r="A33" s="12"/>
      <c r="B33" s="16"/>
      <c r="C33" s="18">
        <v>4.8</v>
      </c>
      <c r="D33" s="14" t="s">
        <v>108</v>
      </c>
      <c r="E33" s="17">
        <v>200000</v>
      </c>
      <c r="F33" s="17">
        <v>0</v>
      </c>
      <c r="G33" s="17">
        <f t="shared" si="0"/>
        <v>0</v>
      </c>
      <c r="H33" s="166">
        <f t="shared" si="1"/>
        <v>200000</v>
      </c>
      <c r="I33" s="132"/>
      <c r="J33" s="228">
        <v>0</v>
      </c>
    </row>
    <row r="34" spans="1:9" ht="21.75">
      <c r="A34" s="12"/>
      <c r="B34" s="13">
        <v>5</v>
      </c>
      <c r="C34" s="46" t="s">
        <v>31</v>
      </c>
      <c r="D34" s="14"/>
      <c r="E34" s="17"/>
      <c r="F34" s="17"/>
      <c r="G34" s="17"/>
      <c r="H34" s="166"/>
      <c r="I34" s="132"/>
    </row>
    <row r="35" spans="1:10" ht="21.75">
      <c r="A35" s="12"/>
      <c r="B35" s="16"/>
      <c r="C35" s="18">
        <v>5.1</v>
      </c>
      <c r="D35" s="14" t="s">
        <v>32</v>
      </c>
      <c r="E35" s="17">
        <v>594280</v>
      </c>
      <c r="F35" s="17">
        <v>237482.8</v>
      </c>
      <c r="G35" s="17">
        <f t="shared" si="0"/>
        <v>415337.8</v>
      </c>
      <c r="H35" s="166">
        <f t="shared" si="1"/>
        <v>178942.2</v>
      </c>
      <c r="I35" s="132"/>
      <c r="J35" s="228">
        <v>177855</v>
      </c>
    </row>
    <row r="36" spans="1:10" ht="21.75">
      <c r="A36" s="12"/>
      <c r="B36" s="16"/>
      <c r="C36" s="18">
        <v>5.2</v>
      </c>
      <c r="D36" s="14" t="s">
        <v>74</v>
      </c>
      <c r="E36" s="17">
        <v>100000</v>
      </c>
      <c r="F36" s="17">
        <v>16500</v>
      </c>
      <c r="G36" s="17">
        <f t="shared" si="0"/>
        <v>83081.25</v>
      </c>
      <c r="H36" s="166">
        <f t="shared" si="1"/>
        <v>16918.75</v>
      </c>
      <c r="I36" s="132"/>
      <c r="J36" s="228">
        <v>66581.25</v>
      </c>
    </row>
    <row r="37" spans="1:10" ht="21.75">
      <c r="A37" s="12"/>
      <c r="B37" s="16"/>
      <c r="C37" s="18">
        <v>5.3</v>
      </c>
      <c r="D37" s="14" t="s">
        <v>33</v>
      </c>
      <c r="E37" s="17">
        <v>30000</v>
      </c>
      <c r="F37" s="17">
        <v>7340</v>
      </c>
      <c r="G37" s="17">
        <f t="shared" si="0"/>
        <v>9550</v>
      </c>
      <c r="H37" s="166">
        <f t="shared" si="1"/>
        <v>20450</v>
      </c>
      <c r="I37" s="134"/>
      <c r="J37" s="228">
        <v>2210</v>
      </c>
    </row>
    <row r="38" spans="1:10" ht="21.75">
      <c r="A38" s="12"/>
      <c r="B38" s="16"/>
      <c r="C38" s="18">
        <v>5.4</v>
      </c>
      <c r="D38" s="14" t="s">
        <v>109</v>
      </c>
      <c r="E38" s="17">
        <v>862000</v>
      </c>
      <c r="F38" s="17">
        <v>71564</v>
      </c>
      <c r="G38" s="17">
        <f t="shared" si="0"/>
        <v>73370</v>
      </c>
      <c r="H38" s="166">
        <f t="shared" si="1"/>
        <v>788630</v>
      </c>
      <c r="I38" s="132"/>
      <c r="J38" s="228">
        <v>1806</v>
      </c>
    </row>
    <row r="39" spans="1:9" ht="21.75">
      <c r="A39" s="12"/>
      <c r="B39" s="16"/>
      <c r="C39" s="18"/>
      <c r="D39" s="14"/>
      <c r="E39" s="17"/>
      <c r="F39" s="17"/>
      <c r="G39" s="17"/>
      <c r="H39" s="166"/>
      <c r="I39" s="132"/>
    </row>
    <row r="40" spans="1:9" ht="21.75">
      <c r="A40" s="12"/>
      <c r="B40" s="16"/>
      <c r="C40" s="18"/>
      <c r="D40" s="14"/>
      <c r="E40" s="17"/>
      <c r="F40" s="17"/>
      <c r="G40" s="17"/>
      <c r="H40" s="166"/>
      <c r="I40" s="132"/>
    </row>
    <row r="41" spans="1:9" ht="21.75">
      <c r="A41" s="12"/>
      <c r="B41" s="16"/>
      <c r="C41" s="18"/>
      <c r="D41" s="14"/>
      <c r="E41" s="17"/>
      <c r="F41" s="17"/>
      <c r="G41" s="17"/>
      <c r="H41" s="166"/>
      <c r="I41" s="132"/>
    </row>
    <row r="42" spans="1:9" ht="21.75">
      <c r="A42" s="94"/>
      <c r="B42" s="86"/>
      <c r="C42" s="87"/>
      <c r="D42" s="21" t="s">
        <v>106</v>
      </c>
      <c r="E42" s="43"/>
      <c r="F42" s="43"/>
      <c r="G42" s="43"/>
      <c r="H42" s="167"/>
      <c r="I42" s="135"/>
    </row>
    <row r="43" spans="1:10" s="10" customFormat="1" ht="21.75">
      <c r="A43" s="97"/>
      <c r="B43" s="91"/>
      <c r="C43" s="92"/>
      <c r="D43" s="93" t="s">
        <v>29</v>
      </c>
      <c r="E43" s="113">
        <f>SUM(E13:E42)</f>
        <v>6994600</v>
      </c>
      <c r="F43" s="113">
        <f>SUM(F6:F42)</f>
        <v>1466059.99</v>
      </c>
      <c r="G43" s="168">
        <f>SUM(G6:G42)</f>
        <v>2859388.2399999998</v>
      </c>
      <c r="H43" s="113">
        <f>SUM(H6:H42)</f>
        <v>4135211.76</v>
      </c>
      <c r="I43" s="136"/>
      <c r="J43" s="229">
        <f>SUM(J13:J42)</f>
        <v>1393328.25</v>
      </c>
    </row>
    <row r="44" spans="1:10" s="10" customFormat="1" ht="21.75">
      <c r="A44" s="97"/>
      <c r="B44" s="91"/>
      <c r="C44" s="92"/>
      <c r="D44" s="93" t="s">
        <v>30</v>
      </c>
      <c r="E44" s="113">
        <f>E43</f>
        <v>6994600</v>
      </c>
      <c r="F44" s="113">
        <f>F43</f>
        <v>1466059.99</v>
      </c>
      <c r="G44" s="168">
        <f>G43</f>
        <v>2859388.2399999998</v>
      </c>
      <c r="H44" s="113">
        <f>H43</f>
        <v>4135211.76</v>
      </c>
      <c r="I44" s="136"/>
      <c r="J44" s="229">
        <f>J43</f>
        <v>1393328.25</v>
      </c>
    </row>
    <row r="45" spans="1:9" ht="21.75">
      <c r="A45" s="88"/>
      <c r="B45" s="89">
        <v>6</v>
      </c>
      <c r="C45" s="226" t="s">
        <v>34</v>
      </c>
      <c r="D45" s="90"/>
      <c r="E45" s="114"/>
      <c r="F45" s="114"/>
      <c r="G45" s="114"/>
      <c r="H45" s="169"/>
      <c r="I45" s="137"/>
    </row>
    <row r="46" spans="1:10" ht="21.75">
      <c r="A46" s="12"/>
      <c r="B46" s="16"/>
      <c r="C46" s="18">
        <v>6.1</v>
      </c>
      <c r="D46" s="14" t="s">
        <v>35</v>
      </c>
      <c r="E46" s="17">
        <v>70000</v>
      </c>
      <c r="F46" s="17">
        <v>3000</v>
      </c>
      <c r="G46" s="17">
        <f aca="true" t="shared" si="2" ref="G46:G60">F46+J46</f>
        <v>32504</v>
      </c>
      <c r="H46" s="166">
        <f aca="true" t="shared" si="3" ref="H46:H65">E46-G46</f>
        <v>37496</v>
      </c>
      <c r="I46" s="132"/>
      <c r="J46" s="228">
        <v>29504</v>
      </c>
    </row>
    <row r="47" spans="1:10" ht="21.75">
      <c r="A47" s="12"/>
      <c r="B47" s="16"/>
      <c r="C47" s="18">
        <v>6.2</v>
      </c>
      <c r="D47" s="14" t="s">
        <v>37</v>
      </c>
      <c r="E47" s="17">
        <v>10000</v>
      </c>
      <c r="F47" s="17">
        <v>9190</v>
      </c>
      <c r="G47" s="17">
        <f t="shared" si="2"/>
        <v>9940</v>
      </c>
      <c r="H47" s="166">
        <f t="shared" si="3"/>
        <v>60</v>
      </c>
      <c r="I47" s="132"/>
      <c r="J47" s="228">
        <v>750</v>
      </c>
    </row>
    <row r="48" spans="1:10" ht="21.75">
      <c r="A48" s="12"/>
      <c r="B48" s="16"/>
      <c r="C48" s="110">
        <v>6.3</v>
      </c>
      <c r="D48" s="14" t="s">
        <v>39</v>
      </c>
      <c r="E48" s="17">
        <v>10000</v>
      </c>
      <c r="F48" s="17">
        <v>0</v>
      </c>
      <c r="G48" s="17">
        <f t="shared" si="2"/>
        <v>0</v>
      </c>
      <c r="H48" s="166">
        <f t="shared" si="3"/>
        <v>10000</v>
      </c>
      <c r="I48" s="132"/>
      <c r="J48" s="228">
        <v>0</v>
      </c>
    </row>
    <row r="49" spans="1:10" ht="21.75">
      <c r="A49" s="12"/>
      <c r="B49" s="16"/>
      <c r="C49" s="18">
        <v>6.4</v>
      </c>
      <c r="D49" s="14" t="s">
        <v>110</v>
      </c>
      <c r="E49" s="17">
        <v>180000</v>
      </c>
      <c r="F49" s="17">
        <v>54837</v>
      </c>
      <c r="G49" s="17">
        <f t="shared" si="2"/>
        <v>78128</v>
      </c>
      <c r="H49" s="166">
        <f t="shared" si="3"/>
        <v>101872</v>
      </c>
      <c r="I49" s="132"/>
      <c r="J49" s="228">
        <v>23291</v>
      </c>
    </row>
    <row r="50" spans="1:10" ht="19.5" customHeight="1">
      <c r="A50" s="12"/>
      <c r="B50" s="16"/>
      <c r="C50" s="18">
        <v>6.5</v>
      </c>
      <c r="D50" s="14" t="s">
        <v>111</v>
      </c>
      <c r="E50" s="17">
        <v>500000</v>
      </c>
      <c r="F50" s="17">
        <v>135000</v>
      </c>
      <c r="G50" s="17">
        <f t="shared" si="2"/>
        <v>202500</v>
      </c>
      <c r="H50" s="166">
        <f t="shared" si="3"/>
        <v>297500</v>
      </c>
      <c r="I50" s="132"/>
      <c r="J50" s="228">
        <v>67500</v>
      </c>
    </row>
    <row r="51" spans="1:10" ht="21.75">
      <c r="A51" s="12"/>
      <c r="B51" s="16"/>
      <c r="C51" s="110">
        <v>6.6</v>
      </c>
      <c r="D51" s="14" t="s">
        <v>54</v>
      </c>
      <c r="E51" s="17">
        <v>70000</v>
      </c>
      <c r="F51" s="17">
        <v>0</v>
      </c>
      <c r="G51" s="17">
        <f t="shared" si="2"/>
        <v>45104</v>
      </c>
      <c r="H51" s="166">
        <f t="shared" si="3"/>
        <v>24896</v>
      </c>
      <c r="I51" s="132"/>
      <c r="J51" s="228">
        <v>45104</v>
      </c>
    </row>
    <row r="52" spans="1:11" ht="21.75">
      <c r="A52" s="12"/>
      <c r="B52" s="16"/>
      <c r="C52" s="18">
        <v>6.7</v>
      </c>
      <c r="D52" s="14" t="s">
        <v>112</v>
      </c>
      <c r="E52" s="17">
        <v>30000</v>
      </c>
      <c r="F52" s="17">
        <v>7200</v>
      </c>
      <c r="G52" s="17">
        <f t="shared" si="2"/>
        <v>12450</v>
      </c>
      <c r="H52" s="166">
        <f t="shared" si="3"/>
        <v>17550</v>
      </c>
      <c r="I52" s="132"/>
      <c r="J52" s="228">
        <v>5250</v>
      </c>
      <c r="K52" s="101"/>
    </row>
    <row r="53" spans="1:9" ht="17.25" customHeight="1">
      <c r="A53" s="12"/>
      <c r="B53" s="13">
        <v>7</v>
      </c>
      <c r="C53" s="46" t="s">
        <v>41</v>
      </c>
      <c r="D53" s="14"/>
      <c r="E53" s="17"/>
      <c r="F53" s="17"/>
      <c r="G53" s="17"/>
      <c r="H53" s="166"/>
      <c r="I53" s="132"/>
    </row>
    <row r="54" spans="1:10" ht="19.5" customHeight="1">
      <c r="A54" s="12"/>
      <c r="B54" s="16"/>
      <c r="C54" s="18">
        <v>7.1</v>
      </c>
      <c r="D54" s="14" t="s">
        <v>42</v>
      </c>
      <c r="E54" s="17">
        <v>400000</v>
      </c>
      <c r="F54" s="17">
        <v>127879.16</v>
      </c>
      <c r="G54" s="17">
        <f t="shared" si="2"/>
        <v>211256.24</v>
      </c>
      <c r="H54" s="166">
        <f t="shared" si="3"/>
        <v>188743.76</v>
      </c>
      <c r="I54" s="132"/>
      <c r="J54" s="228">
        <v>83377.08</v>
      </c>
    </row>
    <row r="55" spans="1:10" ht="21.75">
      <c r="A55" s="12"/>
      <c r="B55" s="16"/>
      <c r="C55" s="18">
        <v>7.2</v>
      </c>
      <c r="D55" s="14" t="s">
        <v>43</v>
      </c>
      <c r="E55" s="17">
        <v>12000</v>
      </c>
      <c r="F55" s="17">
        <v>1835.05</v>
      </c>
      <c r="G55" s="17">
        <f t="shared" si="2"/>
        <v>2209.55</v>
      </c>
      <c r="H55" s="166">
        <f t="shared" si="3"/>
        <v>9790.45</v>
      </c>
      <c r="I55" s="132"/>
      <c r="J55" s="228">
        <v>374.5</v>
      </c>
    </row>
    <row r="56" spans="1:10" ht="21.75">
      <c r="A56" s="12"/>
      <c r="B56" s="16"/>
      <c r="C56" s="18">
        <v>7.3</v>
      </c>
      <c r="D56" s="14" t="s">
        <v>44</v>
      </c>
      <c r="E56" s="17">
        <v>15000</v>
      </c>
      <c r="F56" s="17">
        <v>1788</v>
      </c>
      <c r="G56" s="17">
        <f t="shared" si="2"/>
        <v>4268</v>
      </c>
      <c r="H56" s="166">
        <f t="shared" si="3"/>
        <v>10732</v>
      </c>
      <c r="I56" s="132"/>
      <c r="J56" s="228">
        <v>2480</v>
      </c>
    </row>
    <row r="57" spans="1:10" ht="21.75">
      <c r="A57" s="12"/>
      <c r="B57" s="16"/>
      <c r="C57" s="18">
        <v>7.4</v>
      </c>
      <c r="D57" s="14" t="s">
        <v>45</v>
      </c>
      <c r="E57" s="17">
        <v>96000</v>
      </c>
      <c r="F57" s="17">
        <v>16478</v>
      </c>
      <c r="G57" s="17">
        <f t="shared" si="2"/>
        <v>16478</v>
      </c>
      <c r="H57" s="166">
        <f t="shared" si="3"/>
        <v>79522</v>
      </c>
      <c r="I57" s="132"/>
      <c r="J57" s="228">
        <v>0</v>
      </c>
    </row>
    <row r="58" spans="1:9" ht="19.5" customHeight="1">
      <c r="A58" s="12"/>
      <c r="B58" s="38" t="s">
        <v>113</v>
      </c>
      <c r="C58" s="225" t="s">
        <v>57</v>
      </c>
      <c r="D58" s="14"/>
      <c r="E58" s="17"/>
      <c r="F58" s="17"/>
      <c r="G58" s="17"/>
      <c r="H58" s="166"/>
      <c r="I58" s="132"/>
    </row>
    <row r="59" spans="1:10" ht="22.5" customHeight="1">
      <c r="A59" s="12"/>
      <c r="B59" s="22"/>
      <c r="C59" s="18">
        <v>8.1</v>
      </c>
      <c r="D59" s="23" t="s">
        <v>133</v>
      </c>
      <c r="E59" s="17">
        <v>6000</v>
      </c>
      <c r="F59" s="17">
        <v>0</v>
      </c>
      <c r="G59" s="17">
        <f t="shared" si="2"/>
        <v>0</v>
      </c>
      <c r="H59" s="166">
        <f t="shared" si="3"/>
        <v>6000</v>
      </c>
      <c r="I59" s="132"/>
      <c r="J59" s="228">
        <v>0</v>
      </c>
    </row>
    <row r="60" spans="1:10" ht="24" customHeight="1">
      <c r="A60" s="12"/>
      <c r="B60" s="22"/>
      <c r="C60" s="18">
        <v>8.2</v>
      </c>
      <c r="D60" s="23" t="s">
        <v>134</v>
      </c>
      <c r="E60" s="17">
        <v>80000</v>
      </c>
      <c r="F60" s="17">
        <v>0</v>
      </c>
      <c r="G60" s="17">
        <f t="shared" si="2"/>
        <v>0</v>
      </c>
      <c r="H60" s="166">
        <f t="shared" si="3"/>
        <v>80000</v>
      </c>
      <c r="I60" s="132"/>
      <c r="J60" s="228">
        <v>0</v>
      </c>
    </row>
    <row r="61" spans="1:9" ht="21.75">
      <c r="A61" s="47" t="s">
        <v>46</v>
      </c>
      <c r="B61" s="48" t="s">
        <v>47</v>
      </c>
      <c r="C61" s="18"/>
      <c r="D61" s="24"/>
      <c r="E61" s="17"/>
      <c r="F61" s="17"/>
      <c r="G61" s="17"/>
      <c r="H61" s="166"/>
      <c r="I61" s="132"/>
    </row>
    <row r="62" spans="1:9" ht="20.25" customHeight="1">
      <c r="A62" s="12"/>
      <c r="B62" s="16">
        <v>9</v>
      </c>
      <c r="C62" s="225" t="s">
        <v>48</v>
      </c>
      <c r="D62" s="14"/>
      <c r="E62" s="17"/>
      <c r="F62" s="17"/>
      <c r="G62" s="17"/>
      <c r="H62" s="166"/>
      <c r="I62" s="132"/>
    </row>
    <row r="63" spans="1:10" ht="21.75">
      <c r="A63" s="12"/>
      <c r="B63" s="16"/>
      <c r="C63" s="18">
        <v>9.1</v>
      </c>
      <c r="D63" s="14" t="s">
        <v>49</v>
      </c>
      <c r="E63" s="17">
        <v>174500</v>
      </c>
      <c r="F63" s="17">
        <v>59300</v>
      </c>
      <c r="G63" s="17">
        <f>F63+J63</f>
        <v>59300</v>
      </c>
      <c r="H63" s="166">
        <f t="shared" si="3"/>
        <v>115200</v>
      </c>
      <c r="I63" s="132"/>
      <c r="J63" s="228">
        <v>0</v>
      </c>
    </row>
    <row r="64" spans="1:9" ht="21.75">
      <c r="A64" s="12"/>
      <c r="B64" s="16">
        <v>10</v>
      </c>
      <c r="C64" s="265" t="s">
        <v>59</v>
      </c>
      <c r="D64" s="266"/>
      <c r="E64" s="17"/>
      <c r="F64" s="17"/>
      <c r="G64" s="17"/>
      <c r="H64" s="166"/>
      <c r="I64" s="132"/>
    </row>
    <row r="65" spans="1:9" ht="24" customHeight="1">
      <c r="A65" s="12"/>
      <c r="B65" s="16"/>
      <c r="C65" s="111"/>
      <c r="D65" s="14"/>
      <c r="E65" s="17"/>
      <c r="F65" s="17"/>
      <c r="G65" s="17"/>
      <c r="H65" s="166">
        <f t="shared" si="3"/>
        <v>0</v>
      </c>
      <c r="I65" s="132"/>
    </row>
    <row r="66" spans="1:9" ht="19.5" customHeight="1">
      <c r="A66" s="25"/>
      <c r="B66" s="26"/>
      <c r="C66" s="27"/>
      <c r="D66" s="28"/>
      <c r="E66" s="115"/>
      <c r="F66" s="115"/>
      <c r="G66" s="115"/>
      <c r="H66" s="170"/>
      <c r="I66" s="138"/>
    </row>
    <row r="67" spans="1:10" ht="18" customHeight="1" thickBot="1">
      <c r="A67" s="4"/>
      <c r="B67" s="5"/>
      <c r="C67" s="6"/>
      <c r="D67" s="36" t="s">
        <v>76</v>
      </c>
      <c r="E67" s="116">
        <f>SUM(E44:E66)</f>
        <v>8648100</v>
      </c>
      <c r="F67" s="116">
        <f>SUM(F44:F66)</f>
        <v>1882567.2</v>
      </c>
      <c r="G67" s="171">
        <f>SUM(G44:G66)</f>
        <v>3533526.0299999993</v>
      </c>
      <c r="H67" s="171">
        <f>SUM(H44:H66)</f>
        <v>5114573.97</v>
      </c>
      <c r="I67" s="139"/>
      <c r="J67" s="230">
        <f>SUM(J44:J66)</f>
        <v>1650958.83</v>
      </c>
    </row>
    <row r="68" spans="1:9" ht="18" customHeight="1" thickTop="1">
      <c r="A68" s="7"/>
      <c r="B68" s="8"/>
      <c r="C68" s="9"/>
      <c r="D68" s="39"/>
      <c r="E68" s="72"/>
      <c r="F68" s="72"/>
      <c r="G68" s="172"/>
      <c r="H68" s="72"/>
      <c r="I68" s="140"/>
    </row>
    <row r="69" spans="1:9" ht="18" customHeight="1">
      <c r="A69" s="7"/>
      <c r="B69" s="8"/>
      <c r="C69" s="9"/>
      <c r="D69" s="39"/>
      <c r="E69" s="72"/>
      <c r="F69" s="72"/>
      <c r="G69" s="172"/>
      <c r="H69" s="72"/>
      <c r="I69" s="140"/>
    </row>
    <row r="70" spans="1:9" ht="18" customHeight="1">
      <c r="A70" s="7"/>
      <c r="B70" s="8"/>
      <c r="C70" s="9"/>
      <c r="D70" s="39"/>
      <c r="E70" s="72"/>
      <c r="F70" s="72"/>
      <c r="G70" s="172"/>
      <c r="H70" s="72"/>
      <c r="I70" s="140"/>
    </row>
    <row r="71" spans="1:9" ht="18" customHeight="1">
      <c r="A71" s="7"/>
      <c r="B71" s="8"/>
      <c r="C71" s="9"/>
      <c r="D71" s="39"/>
      <c r="E71" s="72"/>
      <c r="F71" s="72"/>
      <c r="G71" s="172"/>
      <c r="H71" s="72"/>
      <c r="I71" s="140"/>
    </row>
    <row r="72" spans="1:9" ht="18" customHeight="1">
      <c r="A72" s="7"/>
      <c r="B72" s="8"/>
      <c r="C72" s="9"/>
      <c r="D72" s="39"/>
      <c r="E72" s="72"/>
      <c r="F72" s="72"/>
      <c r="G72" s="172"/>
      <c r="H72" s="72"/>
      <c r="I72" s="140"/>
    </row>
    <row r="73" spans="1:9" ht="18" customHeight="1">
      <c r="A73" s="7"/>
      <c r="B73" s="8"/>
      <c r="C73" s="9"/>
      <c r="D73" s="39"/>
      <c r="E73" s="72"/>
      <c r="F73" s="72"/>
      <c r="G73" s="172"/>
      <c r="H73" s="72"/>
      <c r="I73" s="140"/>
    </row>
    <row r="74" spans="1:9" ht="18" customHeight="1">
      <c r="A74" s="7"/>
      <c r="B74" s="8"/>
      <c r="C74" s="9"/>
      <c r="D74" s="39"/>
      <c r="E74" s="72"/>
      <c r="F74" s="72"/>
      <c r="G74" s="172"/>
      <c r="H74" s="72"/>
      <c r="I74" s="140"/>
    </row>
    <row r="75" spans="1:9" ht="18" customHeight="1">
      <c r="A75" s="7"/>
      <c r="B75" s="8"/>
      <c r="C75" s="9"/>
      <c r="D75" s="39"/>
      <c r="E75" s="72"/>
      <c r="F75" s="72"/>
      <c r="G75" s="172"/>
      <c r="H75" s="72"/>
      <c r="I75" s="140"/>
    </row>
    <row r="76" spans="1:9" ht="18" customHeight="1">
      <c r="A76" s="7"/>
      <c r="B76" s="8"/>
      <c r="C76" s="9"/>
      <c r="D76" s="39"/>
      <c r="E76" s="72"/>
      <c r="F76" s="72"/>
      <c r="G76" s="172"/>
      <c r="H76" s="72"/>
      <c r="I76" s="140"/>
    </row>
    <row r="77" spans="1:9" ht="18" customHeight="1">
      <c r="A77" s="7"/>
      <c r="B77" s="8"/>
      <c r="C77" s="9"/>
      <c r="D77" s="39"/>
      <c r="E77" s="72"/>
      <c r="F77" s="72"/>
      <c r="G77" s="172"/>
      <c r="H77" s="72"/>
      <c r="I77" s="140"/>
    </row>
    <row r="78" spans="1:9" ht="18" customHeight="1">
      <c r="A78" s="7"/>
      <c r="B78" s="8"/>
      <c r="C78" s="9"/>
      <c r="D78" s="39"/>
      <c r="E78" s="72"/>
      <c r="F78" s="72"/>
      <c r="G78" s="172"/>
      <c r="H78" s="72"/>
      <c r="I78" s="140"/>
    </row>
    <row r="79" spans="1:9" ht="18" customHeight="1">
      <c r="A79" s="7"/>
      <c r="B79" s="8"/>
      <c r="C79" s="9"/>
      <c r="D79" s="39"/>
      <c r="E79" s="72"/>
      <c r="F79" s="72"/>
      <c r="G79" s="172"/>
      <c r="H79" s="72"/>
      <c r="I79" s="140"/>
    </row>
    <row r="80" spans="1:9" ht="18" customHeight="1">
      <c r="A80" s="7"/>
      <c r="B80" s="8"/>
      <c r="C80" s="9"/>
      <c r="D80" s="39"/>
      <c r="E80" s="72"/>
      <c r="F80" s="72"/>
      <c r="G80" s="172"/>
      <c r="H80" s="72"/>
      <c r="I80" s="140"/>
    </row>
    <row r="81" spans="1:9" ht="18" customHeight="1">
      <c r="A81" s="7"/>
      <c r="B81" s="8"/>
      <c r="C81" s="9"/>
      <c r="D81" s="39"/>
      <c r="E81" s="72"/>
      <c r="F81" s="72"/>
      <c r="G81" s="172"/>
      <c r="H81" s="72"/>
      <c r="I81" s="140"/>
    </row>
    <row r="82" spans="1:9" ht="18" customHeight="1">
      <c r="A82" s="7"/>
      <c r="B82" s="8"/>
      <c r="C82" s="9"/>
      <c r="D82" s="39"/>
      <c r="E82" s="72"/>
      <c r="F82" s="72"/>
      <c r="G82" s="172"/>
      <c r="H82" s="72"/>
      <c r="I82" s="140"/>
    </row>
    <row r="83" spans="1:9" ht="18" customHeight="1">
      <c r="A83" s="7"/>
      <c r="B83" s="8"/>
      <c r="C83" s="9"/>
      <c r="D83" s="39"/>
      <c r="E83" s="72"/>
      <c r="F83" s="72"/>
      <c r="G83" s="172"/>
      <c r="H83" s="72"/>
      <c r="I83" s="140"/>
    </row>
    <row r="84" spans="1:9" ht="18" customHeight="1">
      <c r="A84" s="7"/>
      <c r="B84" s="8"/>
      <c r="C84" s="9"/>
      <c r="D84" s="39"/>
      <c r="E84" s="72"/>
      <c r="F84" s="72"/>
      <c r="G84" s="172"/>
      <c r="H84" s="72"/>
      <c r="I84" s="140"/>
    </row>
    <row r="85" spans="1:9" ht="18" customHeight="1">
      <c r="A85" s="7"/>
      <c r="B85" s="8"/>
      <c r="C85" s="9"/>
      <c r="D85" s="39"/>
      <c r="E85" s="72"/>
      <c r="F85" s="72"/>
      <c r="G85" s="172"/>
      <c r="H85" s="72"/>
      <c r="I85" s="140"/>
    </row>
    <row r="86" spans="1:9" ht="18" customHeight="1">
      <c r="A86" s="7"/>
      <c r="B86" s="8"/>
      <c r="C86" s="9"/>
      <c r="D86" s="39"/>
      <c r="E86" s="72"/>
      <c r="F86" s="72"/>
      <c r="G86" s="172"/>
      <c r="H86" s="72"/>
      <c r="I86" s="140"/>
    </row>
    <row r="87" spans="1:9" ht="18" customHeight="1">
      <c r="A87" s="7"/>
      <c r="B87" s="8"/>
      <c r="C87" s="9"/>
      <c r="D87" s="39"/>
      <c r="E87" s="72"/>
      <c r="F87" s="72"/>
      <c r="G87" s="172"/>
      <c r="H87" s="72"/>
      <c r="I87" s="140"/>
    </row>
    <row r="88" spans="1:9" ht="18" customHeight="1">
      <c r="A88" s="7"/>
      <c r="B88" s="8"/>
      <c r="C88" s="9"/>
      <c r="D88" s="39"/>
      <c r="E88" s="72"/>
      <c r="F88" s="72"/>
      <c r="G88" s="172"/>
      <c r="H88" s="72"/>
      <c r="I88" s="140"/>
    </row>
    <row r="89" spans="1:9" ht="18" customHeight="1">
      <c r="A89" s="7"/>
      <c r="B89" s="8"/>
      <c r="C89" s="9"/>
      <c r="D89" s="39"/>
      <c r="E89" s="72"/>
      <c r="F89" s="72"/>
      <c r="G89" s="172"/>
      <c r="H89" s="72"/>
      <c r="I89" s="140"/>
    </row>
    <row r="90" spans="1:9" ht="18" customHeight="1">
      <c r="A90" s="7"/>
      <c r="B90" s="8"/>
      <c r="C90" s="9"/>
      <c r="D90" s="39"/>
      <c r="E90" s="72"/>
      <c r="F90" s="72"/>
      <c r="G90" s="172"/>
      <c r="H90" s="72"/>
      <c r="I90" s="140"/>
    </row>
    <row r="91" spans="1:9" ht="24.75" customHeight="1">
      <c r="A91" s="44" t="s">
        <v>139</v>
      </c>
      <c r="B91" s="53"/>
      <c r="C91" s="53"/>
      <c r="D91" s="54"/>
      <c r="E91" s="149"/>
      <c r="F91" s="149"/>
      <c r="G91" s="149"/>
      <c r="H91" s="181"/>
      <c r="I91" s="150"/>
    </row>
    <row r="92" spans="1:9" ht="19.5" customHeight="1">
      <c r="A92" s="58" t="s">
        <v>11</v>
      </c>
      <c r="B92" s="59" t="s">
        <v>12</v>
      </c>
      <c r="C92" s="60"/>
      <c r="D92" s="61"/>
      <c r="E92" s="141"/>
      <c r="F92" s="141"/>
      <c r="G92" s="141"/>
      <c r="H92" s="176"/>
      <c r="I92" s="142"/>
    </row>
    <row r="93" spans="1:9" ht="21" customHeight="1">
      <c r="A93" s="12"/>
      <c r="B93" s="37" t="s">
        <v>13</v>
      </c>
      <c r="C93" s="46" t="s">
        <v>14</v>
      </c>
      <c r="D93" s="14"/>
      <c r="E93" s="17"/>
      <c r="F93" s="17"/>
      <c r="G93" s="17"/>
      <c r="H93" s="178"/>
      <c r="I93" s="143"/>
    </row>
    <row r="94" spans="1:10" ht="21" customHeight="1">
      <c r="A94" s="12"/>
      <c r="B94" s="32"/>
      <c r="C94" s="18">
        <v>1.1</v>
      </c>
      <c r="D94" s="14" t="s">
        <v>16</v>
      </c>
      <c r="E94" s="17">
        <v>152400</v>
      </c>
      <c r="F94" s="17">
        <v>39480</v>
      </c>
      <c r="G94" s="17">
        <f aca="true" t="shared" si="4" ref="G94:G124">F94+J94</f>
        <v>78797.59</v>
      </c>
      <c r="H94" s="166">
        <f aca="true" t="shared" si="5" ref="H94:H124">E94-G94</f>
        <v>73602.41</v>
      </c>
      <c r="I94" s="143"/>
      <c r="J94" s="228">
        <v>39317.59</v>
      </c>
    </row>
    <row r="95" spans="1:10" ht="18" customHeight="1">
      <c r="A95" s="12"/>
      <c r="B95" s="32"/>
      <c r="C95" s="18">
        <v>1.2</v>
      </c>
      <c r="D95" s="14" t="s">
        <v>64</v>
      </c>
      <c r="E95" s="17">
        <v>33120</v>
      </c>
      <c r="F95" s="17">
        <v>5670</v>
      </c>
      <c r="G95" s="17">
        <f t="shared" si="4"/>
        <v>12500</v>
      </c>
      <c r="H95" s="166">
        <f t="shared" si="5"/>
        <v>20620</v>
      </c>
      <c r="I95" s="143"/>
      <c r="J95" s="228">
        <v>6830</v>
      </c>
    </row>
    <row r="96" spans="1:9" ht="18" customHeight="1">
      <c r="A96" s="12"/>
      <c r="B96" s="13" t="s">
        <v>20</v>
      </c>
      <c r="C96" s="46" t="s">
        <v>21</v>
      </c>
      <c r="D96" s="14"/>
      <c r="E96" s="17"/>
      <c r="F96" s="17"/>
      <c r="G96" s="17"/>
      <c r="H96" s="166"/>
      <c r="I96" s="143"/>
    </row>
    <row r="97" spans="1:10" ht="18" customHeight="1">
      <c r="A97" s="12"/>
      <c r="B97" s="16"/>
      <c r="C97" s="18">
        <v>2.1</v>
      </c>
      <c r="D97" s="14" t="s">
        <v>22</v>
      </c>
      <c r="E97" s="17">
        <v>0</v>
      </c>
      <c r="F97" s="17">
        <v>0</v>
      </c>
      <c r="G97" s="17">
        <f t="shared" si="4"/>
        <v>0</v>
      </c>
      <c r="H97" s="166">
        <f t="shared" si="5"/>
        <v>0</v>
      </c>
      <c r="I97" s="143"/>
      <c r="J97" s="228">
        <v>0</v>
      </c>
    </row>
    <row r="98" spans="1:10" ht="18" customHeight="1">
      <c r="A98" s="12"/>
      <c r="B98" s="16"/>
      <c r="C98" s="18">
        <v>2.2</v>
      </c>
      <c r="D98" s="14" t="s">
        <v>17</v>
      </c>
      <c r="E98" s="17">
        <v>0</v>
      </c>
      <c r="F98" s="17">
        <v>0</v>
      </c>
      <c r="G98" s="17">
        <f t="shared" si="4"/>
        <v>0</v>
      </c>
      <c r="H98" s="166">
        <f t="shared" si="5"/>
        <v>0</v>
      </c>
      <c r="I98" s="143"/>
      <c r="J98" s="228">
        <v>0</v>
      </c>
    </row>
    <row r="99" spans="1:9" ht="18" customHeight="1">
      <c r="A99" s="12"/>
      <c r="B99" s="19">
        <v>3</v>
      </c>
      <c r="C99" s="265" t="s">
        <v>23</v>
      </c>
      <c r="D99" s="266"/>
      <c r="E99" s="17"/>
      <c r="F99" s="17"/>
      <c r="G99" s="17"/>
      <c r="H99" s="166"/>
      <c r="I99" s="143"/>
    </row>
    <row r="100" spans="1:10" ht="18" customHeight="1">
      <c r="A100" s="12"/>
      <c r="B100" s="16"/>
      <c r="C100" s="18">
        <v>3.1</v>
      </c>
      <c r="D100" s="14" t="s">
        <v>23</v>
      </c>
      <c r="E100" s="17">
        <v>0</v>
      </c>
      <c r="F100" s="17">
        <v>0</v>
      </c>
      <c r="G100" s="17">
        <f t="shared" si="4"/>
        <v>0</v>
      </c>
      <c r="H100" s="166">
        <f t="shared" si="5"/>
        <v>0</v>
      </c>
      <c r="I100" s="143"/>
      <c r="J100" s="228">
        <v>0</v>
      </c>
    </row>
    <row r="101" spans="1:10" ht="18" customHeight="1">
      <c r="A101" s="12"/>
      <c r="B101" s="16"/>
      <c r="C101" s="18">
        <v>3.2</v>
      </c>
      <c r="D101" s="14" t="s">
        <v>17</v>
      </c>
      <c r="E101" s="17">
        <v>0</v>
      </c>
      <c r="F101" s="17">
        <v>0</v>
      </c>
      <c r="G101" s="17">
        <f t="shared" si="4"/>
        <v>0</v>
      </c>
      <c r="H101" s="166">
        <f t="shared" si="5"/>
        <v>0</v>
      </c>
      <c r="I101" s="143"/>
      <c r="J101" s="228">
        <v>0</v>
      </c>
    </row>
    <row r="102" spans="1:9" ht="18" customHeight="1">
      <c r="A102" s="12"/>
      <c r="B102" s="37" t="s">
        <v>52</v>
      </c>
      <c r="C102" s="46" t="s">
        <v>24</v>
      </c>
      <c r="D102" s="14"/>
      <c r="E102" s="17"/>
      <c r="F102" s="17"/>
      <c r="G102" s="17"/>
      <c r="H102" s="166"/>
      <c r="I102" s="143"/>
    </row>
    <row r="103" spans="1:10" ht="18" customHeight="1">
      <c r="A103" s="12"/>
      <c r="B103" s="32"/>
      <c r="C103" s="18">
        <v>3.1</v>
      </c>
      <c r="D103" s="14" t="s">
        <v>26</v>
      </c>
      <c r="E103" s="17">
        <v>0</v>
      </c>
      <c r="F103" s="17">
        <v>0</v>
      </c>
      <c r="G103" s="17">
        <f t="shared" si="4"/>
        <v>0</v>
      </c>
      <c r="H103" s="166">
        <f t="shared" si="5"/>
        <v>0</v>
      </c>
      <c r="I103" s="143"/>
      <c r="J103" s="228">
        <v>0</v>
      </c>
    </row>
    <row r="104" spans="1:10" ht="18" customHeight="1">
      <c r="A104" s="12"/>
      <c r="B104" s="32"/>
      <c r="C104" s="18">
        <v>3.2</v>
      </c>
      <c r="D104" s="14" t="s">
        <v>65</v>
      </c>
      <c r="E104" s="17">
        <v>0</v>
      </c>
      <c r="F104" s="17">
        <v>0</v>
      </c>
      <c r="G104" s="17">
        <f t="shared" si="4"/>
        <v>0</v>
      </c>
      <c r="H104" s="166">
        <f t="shared" si="5"/>
        <v>0</v>
      </c>
      <c r="I104" s="143"/>
      <c r="J104" s="228">
        <v>0</v>
      </c>
    </row>
    <row r="105" spans="1:10" ht="18" customHeight="1">
      <c r="A105" s="12"/>
      <c r="B105" s="32"/>
      <c r="C105" s="18">
        <v>3.3</v>
      </c>
      <c r="D105" s="14" t="s">
        <v>27</v>
      </c>
      <c r="E105" s="17">
        <v>5000</v>
      </c>
      <c r="F105" s="17">
        <v>3874</v>
      </c>
      <c r="G105" s="17">
        <f t="shared" si="4"/>
        <v>3874</v>
      </c>
      <c r="H105" s="166">
        <f t="shared" si="5"/>
        <v>1126</v>
      </c>
      <c r="I105" s="143"/>
      <c r="J105" s="228">
        <v>0</v>
      </c>
    </row>
    <row r="106" spans="1:10" ht="18" customHeight="1">
      <c r="A106" s="12"/>
      <c r="B106" s="32"/>
      <c r="C106" s="18">
        <v>3.4</v>
      </c>
      <c r="D106" s="14" t="s">
        <v>28</v>
      </c>
      <c r="E106" s="17">
        <v>10000</v>
      </c>
      <c r="F106" s="17"/>
      <c r="G106" s="17">
        <f t="shared" si="4"/>
        <v>0</v>
      </c>
      <c r="H106" s="166">
        <f t="shared" si="5"/>
        <v>10000</v>
      </c>
      <c r="I106" s="143"/>
      <c r="J106" s="228">
        <v>0</v>
      </c>
    </row>
    <row r="107" spans="1:10" ht="18" customHeight="1">
      <c r="A107" s="12"/>
      <c r="B107" s="32"/>
      <c r="C107" s="18">
        <v>3.5</v>
      </c>
      <c r="D107" s="14" t="s">
        <v>108</v>
      </c>
      <c r="E107" s="17">
        <v>0</v>
      </c>
      <c r="F107" s="17"/>
      <c r="G107" s="17">
        <f t="shared" si="4"/>
        <v>0</v>
      </c>
      <c r="H107" s="166">
        <f t="shared" si="5"/>
        <v>0</v>
      </c>
      <c r="I107" s="143"/>
      <c r="J107" s="228">
        <v>0</v>
      </c>
    </row>
    <row r="108" spans="1:9" ht="18" customHeight="1">
      <c r="A108" s="12"/>
      <c r="B108" s="37" t="s">
        <v>53</v>
      </c>
      <c r="C108" s="46" t="s">
        <v>31</v>
      </c>
      <c r="D108" s="14"/>
      <c r="E108" s="17"/>
      <c r="F108" s="17"/>
      <c r="G108" s="17"/>
      <c r="H108" s="166"/>
      <c r="I108" s="143"/>
    </row>
    <row r="109" spans="1:10" ht="18" customHeight="1">
      <c r="A109" s="12"/>
      <c r="B109" s="32"/>
      <c r="C109" s="18">
        <v>4.1</v>
      </c>
      <c r="D109" s="14" t="s">
        <v>32</v>
      </c>
      <c r="E109" s="17">
        <v>190000</v>
      </c>
      <c r="F109" s="17">
        <v>78230</v>
      </c>
      <c r="G109" s="17">
        <f t="shared" si="4"/>
        <v>104630</v>
      </c>
      <c r="H109" s="166">
        <f t="shared" si="5"/>
        <v>85370</v>
      </c>
      <c r="I109" s="143"/>
      <c r="J109" s="228">
        <v>26400</v>
      </c>
    </row>
    <row r="110" spans="1:10" ht="18" customHeight="1">
      <c r="A110" s="12"/>
      <c r="B110" s="32"/>
      <c r="C110" s="18">
        <v>4.2</v>
      </c>
      <c r="D110" s="14" t="s">
        <v>74</v>
      </c>
      <c r="E110" s="17">
        <v>10000</v>
      </c>
      <c r="F110" s="17">
        <v>0</v>
      </c>
      <c r="G110" s="17">
        <f t="shared" si="4"/>
        <v>0</v>
      </c>
      <c r="H110" s="166">
        <f t="shared" si="5"/>
        <v>10000</v>
      </c>
      <c r="I110" s="143"/>
      <c r="J110" s="228">
        <v>0</v>
      </c>
    </row>
    <row r="111" spans="1:10" ht="18" customHeight="1">
      <c r="A111" s="12"/>
      <c r="B111" s="32"/>
      <c r="C111" s="18">
        <v>4.3</v>
      </c>
      <c r="D111" s="14" t="s">
        <v>33</v>
      </c>
      <c r="E111" s="17">
        <v>240000</v>
      </c>
      <c r="F111" s="17">
        <v>170333</v>
      </c>
      <c r="G111" s="17">
        <f t="shared" si="4"/>
        <v>185333</v>
      </c>
      <c r="H111" s="166">
        <f t="shared" si="5"/>
        <v>54667</v>
      </c>
      <c r="I111" s="143"/>
      <c r="J111" s="228">
        <v>15000</v>
      </c>
    </row>
    <row r="112" spans="1:10" ht="18" customHeight="1">
      <c r="A112" s="12"/>
      <c r="B112" s="32"/>
      <c r="C112" s="18">
        <v>4.4</v>
      </c>
      <c r="D112" s="14" t="s">
        <v>66</v>
      </c>
      <c r="E112" s="17">
        <v>395040</v>
      </c>
      <c r="F112" s="17">
        <v>2330</v>
      </c>
      <c r="G112" s="17">
        <f t="shared" si="4"/>
        <v>315370</v>
      </c>
      <c r="H112" s="166">
        <f t="shared" si="5"/>
        <v>79670</v>
      </c>
      <c r="I112" s="143"/>
      <c r="J112" s="228">
        <v>313040</v>
      </c>
    </row>
    <row r="113" spans="1:9" ht="18" customHeight="1">
      <c r="A113" s="12"/>
      <c r="B113" s="37" t="s">
        <v>55</v>
      </c>
      <c r="C113" s="46" t="s">
        <v>34</v>
      </c>
      <c r="D113" s="14"/>
      <c r="E113" s="17"/>
      <c r="F113" s="17"/>
      <c r="G113" s="17"/>
      <c r="H113" s="166"/>
      <c r="I113" s="143"/>
    </row>
    <row r="114" spans="1:10" ht="18" customHeight="1">
      <c r="A114" s="12"/>
      <c r="B114" s="42"/>
      <c r="C114" s="38">
        <v>5.1</v>
      </c>
      <c r="D114" s="14" t="s">
        <v>140</v>
      </c>
      <c r="E114" s="17">
        <v>978460</v>
      </c>
      <c r="F114" s="17">
        <v>0</v>
      </c>
      <c r="G114" s="17">
        <f t="shared" si="4"/>
        <v>0</v>
      </c>
      <c r="H114" s="166">
        <f t="shared" si="5"/>
        <v>978460</v>
      </c>
      <c r="I114" s="143"/>
      <c r="J114" s="228">
        <v>0</v>
      </c>
    </row>
    <row r="115" spans="1:10" ht="18" customHeight="1">
      <c r="A115" s="12"/>
      <c r="B115" s="42"/>
      <c r="C115" s="38">
        <v>5.2</v>
      </c>
      <c r="D115" s="14" t="s">
        <v>37</v>
      </c>
      <c r="E115" s="17">
        <v>20000</v>
      </c>
      <c r="F115" s="17">
        <v>16161</v>
      </c>
      <c r="G115" s="17">
        <f t="shared" si="4"/>
        <v>17661</v>
      </c>
      <c r="H115" s="166">
        <f t="shared" si="5"/>
        <v>2339</v>
      </c>
      <c r="I115" s="143"/>
      <c r="J115" s="228">
        <v>1500</v>
      </c>
    </row>
    <row r="116" spans="1:10" ht="18" customHeight="1">
      <c r="A116" s="12"/>
      <c r="B116" s="42"/>
      <c r="C116" s="38">
        <v>5.3</v>
      </c>
      <c r="D116" s="14" t="s">
        <v>60</v>
      </c>
      <c r="E116" s="218">
        <v>80000</v>
      </c>
      <c r="F116" s="218">
        <v>79806</v>
      </c>
      <c r="G116" s="17">
        <f t="shared" si="4"/>
        <v>79806</v>
      </c>
      <c r="H116" s="166">
        <f t="shared" si="5"/>
        <v>194</v>
      </c>
      <c r="I116" s="143"/>
      <c r="J116" s="228">
        <v>0</v>
      </c>
    </row>
    <row r="117" spans="1:9" ht="18" customHeight="1">
      <c r="A117" s="12"/>
      <c r="B117" s="42" t="s">
        <v>58</v>
      </c>
      <c r="C117" s="227" t="s">
        <v>141</v>
      </c>
      <c r="D117" s="14"/>
      <c r="E117" s="218"/>
      <c r="F117" s="218"/>
      <c r="G117" s="17"/>
      <c r="H117" s="166"/>
      <c r="I117" s="143"/>
    </row>
    <row r="118" spans="1:10" ht="18" customHeight="1">
      <c r="A118" s="12"/>
      <c r="B118" s="42"/>
      <c r="C118" s="38" t="s">
        <v>114</v>
      </c>
      <c r="D118" s="14" t="s">
        <v>142</v>
      </c>
      <c r="E118" s="218">
        <v>30000</v>
      </c>
      <c r="F118" s="218">
        <v>0</v>
      </c>
      <c r="G118" s="17">
        <f t="shared" si="4"/>
        <v>0</v>
      </c>
      <c r="H118" s="166">
        <f t="shared" si="5"/>
        <v>30000</v>
      </c>
      <c r="I118" s="143"/>
      <c r="J118" s="228">
        <v>0</v>
      </c>
    </row>
    <row r="119" spans="1:10" ht="18" customHeight="1">
      <c r="A119" s="12"/>
      <c r="B119" s="42"/>
      <c r="C119" s="38" t="s">
        <v>115</v>
      </c>
      <c r="D119" s="14" t="s">
        <v>143</v>
      </c>
      <c r="E119" s="218">
        <v>1157000</v>
      </c>
      <c r="F119" s="218">
        <v>0</v>
      </c>
      <c r="G119" s="17">
        <f t="shared" si="4"/>
        <v>572000</v>
      </c>
      <c r="H119" s="166">
        <f t="shared" si="5"/>
        <v>585000</v>
      </c>
      <c r="I119" s="143"/>
      <c r="J119" s="228">
        <v>572000</v>
      </c>
    </row>
    <row r="120" spans="1:9" ht="18" customHeight="1">
      <c r="A120" s="29"/>
      <c r="B120" s="62" t="s">
        <v>144</v>
      </c>
      <c r="C120" s="227" t="s">
        <v>48</v>
      </c>
      <c r="D120" s="41"/>
      <c r="E120" s="151"/>
      <c r="F120" s="182"/>
      <c r="G120" s="17"/>
      <c r="H120" s="166"/>
      <c r="I120" s="143"/>
    </row>
    <row r="121" spans="1:10" ht="18" customHeight="1">
      <c r="A121" s="29"/>
      <c r="B121" s="62"/>
      <c r="C121" s="38" t="s">
        <v>145</v>
      </c>
      <c r="D121" s="41" t="s">
        <v>48</v>
      </c>
      <c r="E121" s="151">
        <v>71400</v>
      </c>
      <c r="F121" s="182">
        <v>52750</v>
      </c>
      <c r="G121" s="17">
        <f t="shared" si="4"/>
        <v>52750</v>
      </c>
      <c r="H121" s="166">
        <f t="shared" si="5"/>
        <v>18650</v>
      </c>
      <c r="I121" s="143"/>
      <c r="J121" s="228">
        <v>0</v>
      </c>
    </row>
    <row r="122" spans="1:9" ht="18" customHeight="1">
      <c r="A122" s="29"/>
      <c r="B122" s="62" t="s">
        <v>113</v>
      </c>
      <c r="C122" s="227" t="s">
        <v>59</v>
      </c>
      <c r="D122" s="41"/>
      <c r="E122" s="151"/>
      <c r="F122" s="182"/>
      <c r="G122" s="17"/>
      <c r="H122" s="166"/>
      <c r="I122" s="143"/>
    </row>
    <row r="123" spans="1:10" ht="18" customHeight="1">
      <c r="A123" s="29"/>
      <c r="B123" s="62"/>
      <c r="C123" s="38" t="s">
        <v>146</v>
      </c>
      <c r="D123" s="41" t="s">
        <v>147</v>
      </c>
      <c r="E123" s="151">
        <v>50000</v>
      </c>
      <c r="F123" s="182">
        <v>0</v>
      </c>
      <c r="G123" s="17">
        <f t="shared" si="4"/>
        <v>0</v>
      </c>
      <c r="H123" s="166">
        <f t="shared" si="5"/>
        <v>50000</v>
      </c>
      <c r="I123" s="143"/>
      <c r="J123" s="228">
        <v>0</v>
      </c>
    </row>
    <row r="124" spans="1:10" ht="18" customHeight="1">
      <c r="A124" s="29"/>
      <c r="B124" s="62"/>
      <c r="C124" s="38" t="s">
        <v>149</v>
      </c>
      <c r="D124" s="41" t="s">
        <v>148</v>
      </c>
      <c r="E124" s="151">
        <v>50000</v>
      </c>
      <c r="F124" s="182">
        <v>0</v>
      </c>
      <c r="G124" s="17">
        <f t="shared" si="4"/>
        <v>0</v>
      </c>
      <c r="H124" s="166">
        <f t="shared" si="5"/>
        <v>50000</v>
      </c>
      <c r="I124" s="143"/>
      <c r="J124" s="228">
        <v>0</v>
      </c>
    </row>
    <row r="125" spans="1:9" ht="18" customHeight="1">
      <c r="A125" s="29"/>
      <c r="B125" s="62"/>
      <c r="C125" s="38"/>
      <c r="D125" s="41"/>
      <c r="E125" s="151"/>
      <c r="F125" s="182"/>
      <c r="G125" s="218"/>
      <c r="H125" s="166"/>
      <c r="I125" s="143"/>
    </row>
    <row r="126" spans="1:9" ht="18" customHeight="1">
      <c r="A126" s="29"/>
      <c r="B126" s="62"/>
      <c r="C126" s="38"/>
      <c r="D126" s="41"/>
      <c r="E126" s="151"/>
      <c r="F126" s="182"/>
      <c r="G126" s="218"/>
      <c r="H126" s="166"/>
      <c r="I126" s="143"/>
    </row>
    <row r="127" spans="1:9" ht="18" customHeight="1">
      <c r="A127" s="29"/>
      <c r="B127" s="62"/>
      <c r="C127" s="38"/>
      <c r="D127" s="41"/>
      <c r="E127" s="151"/>
      <c r="F127" s="182"/>
      <c r="G127" s="218"/>
      <c r="H127" s="166"/>
      <c r="I127" s="143"/>
    </row>
    <row r="128" spans="1:9" ht="18" customHeight="1">
      <c r="A128" s="29"/>
      <c r="B128" s="62"/>
      <c r="C128" s="38"/>
      <c r="D128" s="41"/>
      <c r="E128" s="151"/>
      <c r="F128" s="182"/>
      <c r="G128" s="218"/>
      <c r="H128" s="177"/>
      <c r="I128" s="143"/>
    </row>
    <row r="129" spans="1:9" ht="18" customHeight="1">
      <c r="A129" s="29"/>
      <c r="B129" s="62"/>
      <c r="C129" s="38"/>
      <c r="D129" s="41"/>
      <c r="E129" s="151"/>
      <c r="F129" s="182"/>
      <c r="G129" s="218"/>
      <c r="H129" s="177"/>
      <c r="I129" s="143"/>
    </row>
    <row r="130" spans="1:9" ht="18" customHeight="1">
      <c r="A130" s="29"/>
      <c r="B130" s="62"/>
      <c r="C130" s="38"/>
      <c r="D130" s="41"/>
      <c r="E130" s="151"/>
      <c r="F130" s="182"/>
      <c r="G130" s="182"/>
      <c r="H130" s="177"/>
      <c r="I130" s="143"/>
    </row>
    <row r="131" spans="1:9" ht="18" customHeight="1">
      <c r="A131" s="29"/>
      <c r="B131" s="62"/>
      <c r="C131" s="38"/>
      <c r="D131" s="41"/>
      <c r="E131" s="151"/>
      <c r="F131" s="182"/>
      <c r="G131" s="182"/>
      <c r="H131" s="177"/>
      <c r="I131" s="143"/>
    </row>
    <row r="132" spans="1:9" ht="18" customHeight="1">
      <c r="A132" s="63"/>
      <c r="B132" s="64"/>
      <c r="C132" s="65"/>
      <c r="D132" s="66"/>
      <c r="E132" s="152"/>
      <c r="F132" s="183"/>
      <c r="G132" s="183"/>
      <c r="H132" s="179"/>
      <c r="I132" s="153"/>
    </row>
    <row r="133" spans="1:10" ht="18" customHeight="1" thickBot="1">
      <c r="A133" s="57"/>
      <c r="B133" s="76"/>
      <c r="C133" s="77"/>
      <c r="D133" s="36" t="s">
        <v>76</v>
      </c>
      <c r="E133" s="154">
        <f>SUM(E94:E132)</f>
        <v>3472420</v>
      </c>
      <c r="F133" s="154">
        <f>SUM(F94:F132)</f>
        <v>448634</v>
      </c>
      <c r="G133" s="154">
        <f>SUM(G94:G132)</f>
        <v>1422721.5899999999</v>
      </c>
      <c r="H133" s="154">
        <f>SUM(H94:H132)</f>
        <v>2049698.4100000001</v>
      </c>
      <c r="I133" s="155"/>
      <c r="J133" s="154">
        <f>SUM(J94:J132)</f>
        <v>974087.59</v>
      </c>
    </row>
    <row r="134" spans="1:10" ht="18" customHeight="1" thickTop="1">
      <c r="A134" s="53"/>
      <c r="B134" s="219"/>
      <c r="C134" s="220"/>
      <c r="D134" s="39"/>
      <c r="E134" s="221"/>
      <c r="F134" s="221"/>
      <c r="G134" s="221"/>
      <c r="H134" s="221"/>
      <c r="I134" s="222"/>
      <c r="J134" s="221"/>
    </row>
    <row r="135" spans="1:10" ht="18" customHeight="1">
      <c r="A135" s="53"/>
      <c r="B135" s="219"/>
      <c r="C135" s="220"/>
      <c r="D135" s="39"/>
      <c r="E135" s="221"/>
      <c r="F135" s="221"/>
      <c r="G135" s="221"/>
      <c r="H135" s="221"/>
      <c r="I135" s="222"/>
      <c r="J135" s="221"/>
    </row>
    <row r="136" spans="1:10" ht="18" customHeight="1">
      <c r="A136" s="53"/>
      <c r="B136" s="219"/>
      <c r="C136" s="220"/>
      <c r="D136" s="39"/>
      <c r="E136" s="221"/>
      <c r="F136" s="221"/>
      <c r="G136" s="221"/>
      <c r="H136" s="221"/>
      <c r="I136" s="222"/>
      <c r="J136" s="221"/>
    </row>
    <row r="137" spans="1:10" ht="18" customHeight="1">
      <c r="A137" s="53"/>
      <c r="B137" s="219"/>
      <c r="C137" s="220"/>
      <c r="D137" s="39"/>
      <c r="E137" s="221"/>
      <c r="F137" s="221"/>
      <c r="G137" s="221"/>
      <c r="H137" s="221"/>
      <c r="I137" s="222"/>
      <c r="J137" s="221"/>
    </row>
    <row r="138" spans="1:10" ht="18" customHeight="1">
      <c r="A138" s="53"/>
      <c r="B138" s="219"/>
      <c r="C138" s="220"/>
      <c r="D138" s="39"/>
      <c r="E138" s="221"/>
      <c r="F138" s="221"/>
      <c r="G138" s="221"/>
      <c r="H138" s="221"/>
      <c r="I138" s="222"/>
      <c r="J138" s="221"/>
    </row>
    <row r="139" spans="1:10" ht="18" customHeight="1">
      <c r="A139" s="53"/>
      <c r="B139" s="219"/>
      <c r="C139" s="220"/>
      <c r="D139" s="39"/>
      <c r="E139" s="221"/>
      <c r="F139" s="221"/>
      <c r="G139" s="221"/>
      <c r="H139" s="221"/>
      <c r="I139" s="222"/>
      <c r="J139" s="221"/>
    </row>
    <row r="140" spans="1:10" ht="18" customHeight="1">
      <c r="A140" s="53"/>
      <c r="B140" s="219"/>
      <c r="C140" s="220"/>
      <c r="D140" s="39"/>
      <c r="E140" s="221"/>
      <c r="F140" s="221"/>
      <c r="G140" s="221"/>
      <c r="H140" s="221"/>
      <c r="I140" s="222"/>
      <c r="J140" s="221"/>
    </row>
    <row r="141" spans="1:10" ht="18" customHeight="1">
      <c r="A141" s="53"/>
      <c r="B141" s="219"/>
      <c r="C141" s="220"/>
      <c r="D141" s="39"/>
      <c r="E141" s="221"/>
      <c r="F141" s="221"/>
      <c r="G141" s="221"/>
      <c r="H141" s="221"/>
      <c r="I141" s="222"/>
      <c r="J141" s="221"/>
    </row>
    <row r="142" spans="1:10" s="51" customFormat="1" ht="21.75">
      <c r="A142" s="74" t="s">
        <v>117</v>
      </c>
      <c r="B142" s="71"/>
      <c r="C142" s="71"/>
      <c r="D142" s="71"/>
      <c r="E142" s="72"/>
      <c r="F142" s="72"/>
      <c r="G142" s="72"/>
      <c r="H142" s="174"/>
      <c r="I142" s="73"/>
      <c r="J142" s="231"/>
    </row>
    <row r="143" spans="1:9" ht="21.75">
      <c r="A143" s="67"/>
      <c r="B143" s="68" t="s">
        <v>13</v>
      </c>
      <c r="C143" s="95" t="s">
        <v>61</v>
      </c>
      <c r="D143" s="69"/>
      <c r="E143" s="141"/>
      <c r="F143" s="141"/>
      <c r="G143" s="141"/>
      <c r="H143" s="175"/>
      <c r="I143" s="142"/>
    </row>
    <row r="144" spans="1:10" ht="21.75">
      <c r="A144" s="12"/>
      <c r="B144" s="22"/>
      <c r="C144" s="18">
        <v>1.1</v>
      </c>
      <c r="D144" s="14" t="s">
        <v>130</v>
      </c>
      <c r="E144" s="17">
        <v>115450</v>
      </c>
      <c r="F144" s="17">
        <v>115450</v>
      </c>
      <c r="G144" s="17">
        <f aca="true" t="shared" si="6" ref="G144:G154">F144+J144</f>
        <v>115450</v>
      </c>
      <c r="H144" s="166">
        <f aca="true" t="shared" si="7" ref="H144:H154">E144-G144</f>
        <v>0</v>
      </c>
      <c r="I144" s="143"/>
      <c r="J144" s="228">
        <v>0</v>
      </c>
    </row>
    <row r="145" spans="1:10" ht="21.75">
      <c r="A145" s="12"/>
      <c r="B145" s="22"/>
      <c r="C145" s="18">
        <v>1.2</v>
      </c>
      <c r="D145" s="14" t="s">
        <v>62</v>
      </c>
      <c r="E145" s="17">
        <v>116692</v>
      </c>
      <c r="F145" s="17">
        <v>29022</v>
      </c>
      <c r="G145" s="17">
        <v>19348</v>
      </c>
      <c r="H145" s="166">
        <f t="shared" si="7"/>
        <v>97344</v>
      </c>
      <c r="I145" s="143"/>
      <c r="J145" s="228">
        <v>19348</v>
      </c>
    </row>
    <row r="146" spans="1:10" ht="21.75">
      <c r="A146" s="12"/>
      <c r="B146" s="22"/>
      <c r="C146" s="18">
        <v>1.3</v>
      </c>
      <c r="D146" s="14" t="s">
        <v>129</v>
      </c>
      <c r="E146" s="17">
        <v>53388</v>
      </c>
      <c r="F146" s="17">
        <v>0</v>
      </c>
      <c r="G146" s="17">
        <f t="shared" si="6"/>
        <v>0</v>
      </c>
      <c r="H146" s="166">
        <f t="shared" si="7"/>
        <v>53388</v>
      </c>
      <c r="I146" s="143"/>
      <c r="J146" s="228">
        <v>0</v>
      </c>
    </row>
    <row r="147" spans="1:10" ht="21.75">
      <c r="A147" s="12"/>
      <c r="B147" s="22"/>
      <c r="C147" s="18">
        <v>1.4</v>
      </c>
      <c r="D147" s="14" t="s">
        <v>118</v>
      </c>
      <c r="E147" s="17">
        <v>120000</v>
      </c>
      <c r="F147" s="17">
        <v>0</v>
      </c>
      <c r="G147" s="17">
        <f t="shared" si="6"/>
        <v>0</v>
      </c>
      <c r="H147" s="166">
        <f t="shared" si="7"/>
        <v>120000</v>
      </c>
      <c r="I147" s="143"/>
      <c r="J147" s="228">
        <v>0</v>
      </c>
    </row>
    <row r="148" spans="1:9" ht="21.75">
      <c r="A148" s="12"/>
      <c r="B148" s="22"/>
      <c r="C148" s="18">
        <v>1.5</v>
      </c>
      <c r="D148" s="14" t="s">
        <v>160</v>
      </c>
      <c r="E148" s="17">
        <v>42720</v>
      </c>
      <c r="F148" s="17">
        <v>42720</v>
      </c>
      <c r="G148" s="17">
        <f t="shared" si="6"/>
        <v>42720</v>
      </c>
      <c r="H148" s="166">
        <f t="shared" si="7"/>
        <v>0</v>
      </c>
      <c r="I148" s="143"/>
    </row>
    <row r="149" spans="1:10" ht="21.75">
      <c r="A149" s="12"/>
      <c r="B149" s="42" t="s">
        <v>20</v>
      </c>
      <c r="C149" s="225" t="s">
        <v>63</v>
      </c>
      <c r="D149" s="14"/>
      <c r="E149" s="17">
        <v>1096750</v>
      </c>
      <c r="F149" s="17">
        <v>0</v>
      </c>
      <c r="G149" s="17">
        <f t="shared" si="6"/>
        <v>0</v>
      </c>
      <c r="H149" s="166">
        <f t="shared" si="7"/>
        <v>1096750</v>
      </c>
      <c r="I149" s="143"/>
      <c r="J149" s="228">
        <v>0</v>
      </c>
    </row>
    <row r="150" spans="1:9" ht="21.75">
      <c r="A150" s="12"/>
      <c r="B150" s="42" t="s">
        <v>52</v>
      </c>
      <c r="C150" s="225" t="s">
        <v>119</v>
      </c>
      <c r="D150" s="14"/>
      <c r="E150" s="17"/>
      <c r="F150" s="17"/>
      <c r="G150" s="17"/>
      <c r="H150" s="166"/>
      <c r="I150" s="143"/>
    </row>
    <row r="151" spans="1:10" ht="21.75">
      <c r="A151" s="12"/>
      <c r="B151" s="42"/>
      <c r="C151" s="18">
        <v>3.1</v>
      </c>
      <c r="D151" s="14" t="s">
        <v>120</v>
      </c>
      <c r="E151" s="17">
        <v>100000</v>
      </c>
      <c r="F151" s="17">
        <v>0</v>
      </c>
      <c r="G151" s="17">
        <f t="shared" si="6"/>
        <v>0</v>
      </c>
      <c r="H151" s="166">
        <f t="shared" si="7"/>
        <v>100000</v>
      </c>
      <c r="I151" s="143"/>
      <c r="J151" s="228">
        <v>0</v>
      </c>
    </row>
    <row r="152" spans="1:10" ht="21.75">
      <c r="A152" s="12"/>
      <c r="B152" s="42"/>
      <c r="C152" s="18">
        <v>3.2</v>
      </c>
      <c r="D152" s="14" t="s">
        <v>121</v>
      </c>
      <c r="E152" s="17">
        <v>0</v>
      </c>
      <c r="F152" s="17">
        <v>0</v>
      </c>
      <c r="G152" s="17">
        <f t="shared" si="6"/>
        <v>0</v>
      </c>
      <c r="H152" s="166">
        <f t="shared" si="7"/>
        <v>0</v>
      </c>
      <c r="I152" s="143"/>
      <c r="J152" s="228">
        <v>0</v>
      </c>
    </row>
    <row r="153" spans="1:10" ht="21.75">
      <c r="A153" s="12"/>
      <c r="B153" s="42"/>
      <c r="C153" s="18">
        <v>3.3</v>
      </c>
      <c r="D153" s="14" t="s">
        <v>122</v>
      </c>
      <c r="E153" s="17">
        <v>0</v>
      </c>
      <c r="F153" s="17">
        <v>0</v>
      </c>
      <c r="G153" s="17">
        <f t="shared" si="6"/>
        <v>0</v>
      </c>
      <c r="H153" s="166">
        <f t="shared" si="7"/>
        <v>0</v>
      </c>
      <c r="I153" s="143"/>
      <c r="J153" s="228">
        <v>0</v>
      </c>
    </row>
    <row r="154" spans="1:10" s="1" customFormat="1" ht="24.75" customHeight="1">
      <c r="A154" s="12"/>
      <c r="B154" s="22"/>
      <c r="C154" s="18">
        <v>3.4</v>
      </c>
      <c r="D154" s="14" t="s">
        <v>123</v>
      </c>
      <c r="E154" s="17">
        <v>24000</v>
      </c>
      <c r="F154" s="17">
        <v>12000</v>
      </c>
      <c r="G154" s="17">
        <f t="shared" si="6"/>
        <v>12000</v>
      </c>
      <c r="H154" s="166">
        <f t="shared" si="7"/>
        <v>12000</v>
      </c>
      <c r="I154" s="143"/>
      <c r="J154" s="232">
        <v>0</v>
      </c>
    </row>
    <row r="155" spans="1:10" s="1" customFormat="1" ht="24.75" customHeight="1">
      <c r="A155" s="12"/>
      <c r="B155" s="22"/>
      <c r="C155" s="18"/>
      <c r="D155" s="14"/>
      <c r="E155" s="144"/>
      <c r="F155" s="17"/>
      <c r="G155" s="17"/>
      <c r="H155" s="177"/>
      <c r="I155" s="132"/>
      <c r="J155" s="232"/>
    </row>
    <row r="156" spans="1:10" s="1" customFormat="1" ht="24.75" customHeight="1">
      <c r="A156" s="12"/>
      <c r="B156" s="22"/>
      <c r="C156" s="18"/>
      <c r="D156" s="14"/>
      <c r="E156" s="144"/>
      <c r="F156" s="17"/>
      <c r="G156" s="17"/>
      <c r="H156" s="177"/>
      <c r="I156" s="132"/>
      <c r="J156" s="232"/>
    </row>
    <row r="157" spans="1:10" s="1" customFormat="1" ht="24.75" customHeight="1">
      <c r="A157" s="25"/>
      <c r="B157" s="70"/>
      <c r="C157" s="27"/>
      <c r="D157" s="28"/>
      <c r="E157" s="145"/>
      <c r="F157" s="115"/>
      <c r="G157" s="115"/>
      <c r="H157" s="179"/>
      <c r="I157" s="138"/>
      <c r="J157" s="232"/>
    </row>
    <row r="158" spans="1:10" s="3" customFormat="1" ht="20.25" customHeight="1" thickBot="1">
      <c r="A158" s="52"/>
      <c r="B158" s="49"/>
      <c r="C158" s="50"/>
      <c r="D158" s="36" t="s">
        <v>76</v>
      </c>
      <c r="E158" s="146">
        <f>SUM(E144:E157)</f>
        <v>1669000</v>
      </c>
      <c r="F158" s="116">
        <f>SUM(F144:F157)</f>
        <v>199192</v>
      </c>
      <c r="G158" s="171">
        <f>SUM(G144:G157)</f>
        <v>189518</v>
      </c>
      <c r="H158" s="162">
        <f>SUM(H144:H157)</f>
        <v>1479482</v>
      </c>
      <c r="I158" s="147"/>
      <c r="J158" s="230">
        <f>SUM(J144:J157)</f>
        <v>19348</v>
      </c>
    </row>
    <row r="159" spans="2:10" s="2" customFormat="1" ht="20.25" customHeight="1" thickTop="1">
      <c r="B159" s="8"/>
      <c r="C159" s="9"/>
      <c r="D159" s="35"/>
      <c r="E159" s="148"/>
      <c r="F159" s="148"/>
      <c r="G159" s="180"/>
      <c r="H159" s="148"/>
      <c r="I159" s="140"/>
      <c r="J159" s="108"/>
    </row>
    <row r="160" spans="2:10" s="2" customFormat="1" ht="20.25" customHeight="1">
      <c r="B160" s="8"/>
      <c r="C160" s="9"/>
      <c r="D160" s="35"/>
      <c r="E160" s="148"/>
      <c r="F160" s="148"/>
      <c r="G160" s="180"/>
      <c r="H160" s="148"/>
      <c r="I160" s="140"/>
      <c r="J160" s="108"/>
    </row>
    <row r="161" spans="2:10" s="2" customFormat="1" ht="20.25" customHeight="1">
      <c r="B161" s="8"/>
      <c r="C161" s="9"/>
      <c r="D161" s="35"/>
      <c r="E161" s="148"/>
      <c r="F161" s="148"/>
      <c r="G161" s="180"/>
      <c r="H161" s="148"/>
      <c r="I161" s="140"/>
      <c r="J161" s="108"/>
    </row>
    <row r="162" spans="2:10" s="2" customFormat="1" ht="20.25" customHeight="1">
      <c r="B162" s="8"/>
      <c r="C162" s="9"/>
      <c r="D162" s="35"/>
      <c r="E162" s="148"/>
      <c r="F162" s="148"/>
      <c r="G162" s="180"/>
      <c r="H162" s="148"/>
      <c r="I162" s="140"/>
      <c r="J162" s="108"/>
    </row>
    <row r="163" spans="2:10" s="2" customFormat="1" ht="20.25" customHeight="1">
      <c r="B163" s="8"/>
      <c r="C163" s="9"/>
      <c r="D163" s="35"/>
      <c r="E163" s="148"/>
      <c r="F163" s="148"/>
      <c r="G163" s="180"/>
      <c r="H163" s="148"/>
      <c r="I163" s="140"/>
      <c r="J163" s="108"/>
    </row>
    <row r="164" spans="2:10" s="2" customFormat="1" ht="20.25" customHeight="1">
      <c r="B164" s="8"/>
      <c r="C164" s="9"/>
      <c r="D164" s="35"/>
      <c r="E164" s="148"/>
      <c r="F164" s="148"/>
      <c r="G164" s="180"/>
      <c r="H164" s="148"/>
      <c r="I164" s="140"/>
      <c r="J164" s="108"/>
    </row>
    <row r="165" spans="2:10" s="2" customFormat="1" ht="20.25" customHeight="1">
      <c r="B165" s="8"/>
      <c r="C165" s="9"/>
      <c r="D165" s="35"/>
      <c r="E165" s="148"/>
      <c r="F165" s="148"/>
      <c r="G165" s="180"/>
      <c r="H165" s="148"/>
      <c r="I165" s="140"/>
      <c r="J165" s="108"/>
    </row>
    <row r="166" spans="2:10" s="2" customFormat="1" ht="20.25" customHeight="1">
      <c r="B166" s="8"/>
      <c r="C166" s="9"/>
      <c r="D166" s="35"/>
      <c r="E166" s="148"/>
      <c r="F166" s="148"/>
      <c r="G166" s="180"/>
      <c r="H166" s="148"/>
      <c r="I166" s="140"/>
      <c r="J166" s="108"/>
    </row>
    <row r="167" spans="2:10" s="2" customFormat="1" ht="20.25" customHeight="1">
      <c r="B167" s="8"/>
      <c r="C167" s="9"/>
      <c r="D167" s="35"/>
      <c r="E167" s="148"/>
      <c r="F167" s="148"/>
      <c r="G167" s="180"/>
      <c r="H167" s="148"/>
      <c r="I167" s="140"/>
      <c r="J167" s="108"/>
    </row>
    <row r="168" spans="2:10" s="2" customFormat="1" ht="20.25" customHeight="1">
      <c r="B168" s="8"/>
      <c r="C168" s="9"/>
      <c r="D168" s="35"/>
      <c r="E168" s="148"/>
      <c r="F168" s="148"/>
      <c r="G168" s="180"/>
      <c r="H168" s="148"/>
      <c r="I168" s="140"/>
      <c r="J168" s="108"/>
    </row>
    <row r="169" spans="2:10" s="2" customFormat="1" ht="20.25" customHeight="1">
      <c r="B169" s="8"/>
      <c r="C169" s="9"/>
      <c r="D169" s="35"/>
      <c r="E169" s="148"/>
      <c r="F169" s="148"/>
      <c r="G169" s="180"/>
      <c r="H169" s="148"/>
      <c r="I169" s="140"/>
      <c r="J169" s="108"/>
    </row>
    <row r="170" spans="2:10" s="2" customFormat="1" ht="20.25" customHeight="1">
      <c r="B170" s="8"/>
      <c r="C170" s="9"/>
      <c r="D170" s="35"/>
      <c r="E170" s="148"/>
      <c r="F170" s="148"/>
      <c r="G170" s="180"/>
      <c r="H170" s="148"/>
      <c r="I170" s="140"/>
      <c r="J170" s="108"/>
    </row>
    <row r="171" spans="2:10" s="2" customFormat="1" ht="20.25" customHeight="1">
      <c r="B171" s="8"/>
      <c r="C171" s="9"/>
      <c r="D171" s="35"/>
      <c r="E171" s="148"/>
      <c r="F171" s="148"/>
      <c r="G171" s="180"/>
      <c r="H171" s="148"/>
      <c r="I171" s="140"/>
      <c r="J171" s="108"/>
    </row>
    <row r="172" spans="2:10" s="2" customFormat="1" ht="20.25" customHeight="1">
      <c r="B172" s="8"/>
      <c r="C172" s="9"/>
      <c r="D172" s="35"/>
      <c r="E172" s="148"/>
      <c r="F172" s="148"/>
      <c r="G172" s="180"/>
      <c r="H172" s="148"/>
      <c r="I172" s="140"/>
      <c r="J172" s="108"/>
    </row>
    <row r="173" spans="2:10" s="2" customFormat="1" ht="20.25" customHeight="1">
      <c r="B173" s="8"/>
      <c r="C173" s="9"/>
      <c r="D173" s="35"/>
      <c r="E173" s="148"/>
      <c r="F173" s="148"/>
      <c r="G173" s="180"/>
      <c r="H173" s="148"/>
      <c r="I173" s="140"/>
      <c r="J173" s="108"/>
    </row>
    <row r="174" spans="2:10" s="2" customFormat="1" ht="20.25" customHeight="1">
      <c r="B174" s="8"/>
      <c r="C174" s="9"/>
      <c r="D174" s="35"/>
      <c r="E174" s="148"/>
      <c r="F174" s="148"/>
      <c r="G174" s="180"/>
      <c r="H174" s="148"/>
      <c r="I174" s="140"/>
      <c r="J174" s="108"/>
    </row>
    <row r="175" spans="2:10" s="2" customFormat="1" ht="20.25" customHeight="1">
      <c r="B175" s="8"/>
      <c r="C175" s="9"/>
      <c r="D175" s="35"/>
      <c r="E175" s="148"/>
      <c r="F175" s="148"/>
      <c r="G175" s="180"/>
      <c r="H175" s="148"/>
      <c r="I175" s="140"/>
      <c r="J175" s="108"/>
    </row>
    <row r="176" spans="2:10" s="2" customFormat="1" ht="20.25" customHeight="1">
      <c r="B176" s="8"/>
      <c r="C176" s="9"/>
      <c r="D176" s="35"/>
      <c r="E176" s="148"/>
      <c r="F176" s="148"/>
      <c r="G176" s="180"/>
      <c r="H176" s="148"/>
      <c r="I176" s="140"/>
      <c r="J176" s="108"/>
    </row>
    <row r="177" spans="2:10" s="2" customFormat="1" ht="20.25" customHeight="1">
      <c r="B177" s="8"/>
      <c r="C177" s="9"/>
      <c r="D177" s="35"/>
      <c r="E177" s="148"/>
      <c r="F177" s="148"/>
      <c r="G177" s="180"/>
      <c r="H177" s="148"/>
      <c r="I177" s="140"/>
      <c r="J177" s="108"/>
    </row>
    <row r="178" spans="2:10" s="2" customFormat="1" ht="20.25" customHeight="1">
      <c r="B178" s="8"/>
      <c r="C178" s="9"/>
      <c r="D178" s="35"/>
      <c r="E178" s="148"/>
      <c r="F178" s="148"/>
      <c r="G178" s="180"/>
      <c r="H178" s="148"/>
      <c r="I178" s="140"/>
      <c r="J178" s="108"/>
    </row>
    <row r="179" spans="2:10" s="2" customFormat="1" ht="20.25" customHeight="1">
      <c r="B179" s="8"/>
      <c r="C179" s="9"/>
      <c r="D179" s="35"/>
      <c r="E179" s="148"/>
      <c r="F179" s="148"/>
      <c r="G179" s="180"/>
      <c r="H179" s="148"/>
      <c r="I179" s="140"/>
      <c r="J179" s="108"/>
    </row>
    <row r="180" spans="2:10" s="2" customFormat="1" ht="20.25" customHeight="1">
      <c r="B180" s="8"/>
      <c r="C180" s="9"/>
      <c r="D180" s="35"/>
      <c r="E180" s="148"/>
      <c r="F180" s="148"/>
      <c r="G180" s="180"/>
      <c r="H180" s="148"/>
      <c r="I180" s="140"/>
      <c r="J180" s="108"/>
    </row>
    <row r="181" spans="2:10" s="2" customFormat="1" ht="20.25" customHeight="1">
      <c r="B181" s="8"/>
      <c r="C181" s="9"/>
      <c r="D181" s="35"/>
      <c r="E181" s="148"/>
      <c r="F181" s="148"/>
      <c r="G181" s="180"/>
      <c r="H181" s="148"/>
      <c r="I181" s="140"/>
      <c r="J181" s="108"/>
    </row>
    <row r="182" spans="2:10" s="2" customFormat="1" ht="20.25" customHeight="1">
      <c r="B182" s="8"/>
      <c r="C182" s="9"/>
      <c r="D182" s="35"/>
      <c r="E182" s="148"/>
      <c r="F182" s="148"/>
      <c r="G182" s="180"/>
      <c r="H182" s="148"/>
      <c r="I182" s="140"/>
      <c r="J182" s="108"/>
    </row>
    <row r="183" spans="2:10" s="2" customFormat="1" ht="20.25" customHeight="1">
      <c r="B183" s="8"/>
      <c r="C183" s="9"/>
      <c r="D183" s="35"/>
      <c r="E183" s="148"/>
      <c r="F183" s="148"/>
      <c r="G183" s="180"/>
      <c r="H183" s="148"/>
      <c r="I183" s="140"/>
      <c r="J183" s="108"/>
    </row>
    <row r="184" spans="2:10" s="2" customFormat="1" ht="20.25" customHeight="1">
      <c r="B184" s="8"/>
      <c r="C184" s="9"/>
      <c r="D184" s="35"/>
      <c r="E184" s="148"/>
      <c r="F184" s="148"/>
      <c r="G184" s="180"/>
      <c r="H184" s="148"/>
      <c r="I184" s="140"/>
      <c r="J184" s="108"/>
    </row>
    <row r="185" spans="2:10" s="2" customFormat="1" ht="20.25" customHeight="1">
      <c r="B185" s="8"/>
      <c r="C185" s="9"/>
      <c r="D185" s="35"/>
      <c r="E185" s="148"/>
      <c r="F185" s="148"/>
      <c r="G185" s="180"/>
      <c r="H185" s="148"/>
      <c r="I185" s="140"/>
      <c r="J185" s="108"/>
    </row>
    <row r="186" spans="1:10" s="55" customFormat="1" ht="20.25" customHeight="1">
      <c r="A186" s="44" t="s">
        <v>124</v>
      </c>
      <c r="B186" s="53"/>
      <c r="C186" s="53"/>
      <c r="D186" s="54"/>
      <c r="E186" s="149"/>
      <c r="F186" s="149"/>
      <c r="G186" s="149"/>
      <c r="H186" s="181"/>
      <c r="I186" s="150"/>
      <c r="J186" s="109"/>
    </row>
    <row r="187" spans="1:10" s="3" customFormat="1" ht="20.25" customHeight="1">
      <c r="A187" s="58" t="s">
        <v>11</v>
      </c>
      <c r="B187" s="59" t="s">
        <v>12</v>
      </c>
      <c r="C187" s="60"/>
      <c r="D187" s="61"/>
      <c r="E187" s="141"/>
      <c r="F187" s="141"/>
      <c r="G187" s="141"/>
      <c r="H187" s="176"/>
      <c r="I187" s="142"/>
      <c r="J187" s="107"/>
    </row>
    <row r="188" spans="1:10" s="3" customFormat="1" ht="20.25" customHeight="1">
      <c r="A188" s="12"/>
      <c r="B188" s="37" t="s">
        <v>13</v>
      </c>
      <c r="C188" s="46" t="s">
        <v>14</v>
      </c>
      <c r="D188" s="14"/>
      <c r="E188" s="17"/>
      <c r="F188" s="17"/>
      <c r="G188" s="17"/>
      <c r="H188" s="178"/>
      <c r="I188" s="143"/>
      <c r="J188" s="107"/>
    </row>
    <row r="189" spans="1:10" s="3" customFormat="1" ht="20.25" customHeight="1">
      <c r="A189" s="12"/>
      <c r="B189" s="32"/>
      <c r="C189" s="18">
        <v>1.1</v>
      </c>
      <c r="D189" s="14" t="s">
        <v>16</v>
      </c>
      <c r="E189" s="17">
        <v>681000</v>
      </c>
      <c r="F189" s="17">
        <v>170940</v>
      </c>
      <c r="G189" s="17">
        <f aca="true" t="shared" si="8" ref="G189:G214">F189+J189</f>
        <v>341878.3</v>
      </c>
      <c r="H189" s="166">
        <f aca="true" t="shared" si="9" ref="H189:H214">E189-G189</f>
        <v>339121.7</v>
      </c>
      <c r="I189" s="143"/>
      <c r="J189" s="107">
        <v>170938.3</v>
      </c>
    </row>
    <row r="190" spans="1:10" s="3" customFormat="1" ht="20.25" customHeight="1">
      <c r="A190" s="12"/>
      <c r="B190" s="32"/>
      <c r="C190" s="18">
        <v>1.2</v>
      </c>
      <c r="D190" s="14" t="s">
        <v>64</v>
      </c>
      <c r="E190" s="17">
        <v>115200</v>
      </c>
      <c r="F190" s="17">
        <v>34710</v>
      </c>
      <c r="G190" s="17">
        <f t="shared" si="8"/>
        <v>69520</v>
      </c>
      <c r="H190" s="166">
        <f t="shared" si="9"/>
        <v>45680</v>
      </c>
      <c r="I190" s="143"/>
      <c r="J190" s="107">
        <v>34810</v>
      </c>
    </row>
    <row r="191" spans="1:10" s="3" customFormat="1" ht="20.25" customHeight="1">
      <c r="A191" s="12"/>
      <c r="B191" s="13" t="s">
        <v>20</v>
      </c>
      <c r="C191" s="46" t="s">
        <v>21</v>
      </c>
      <c r="D191" s="14"/>
      <c r="E191" s="17"/>
      <c r="F191" s="17"/>
      <c r="G191" s="17"/>
      <c r="H191" s="166"/>
      <c r="I191" s="143"/>
      <c r="J191" s="107"/>
    </row>
    <row r="192" spans="1:10" s="3" customFormat="1" ht="20.25" customHeight="1">
      <c r="A192" s="12"/>
      <c r="B192" s="16"/>
      <c r="C192" s="18">
        <v>2.1</v>
      </c>
      <c r="D192" s="14" t="s">
        <v>22</v>
      </c>
      <c r="E192" s="17">
        <v>135600</v>
      </c>
      <c r="F192" s="17">
        <v>33540</v>
      </c>
      <c r="G192" s="17">
        <f t="shared" si="8"/>
        <v>67080</v>
      </c>
      <c r="H192" s="166">
        <f t="shared" si="9"/>
        <v>68520</v>
      </c>
      <c r="I192" s="143"/>
      <c r="J192" s="107">
        <v>33540</v>
      </c>
    </row>
    <row r="193" spans="1:10" s="3" customFormat="1" ht="20.25" customHeight="1">
      <c r="A193" s="12"/>
      <c r="B193" s="16"/>
      <c r="C193" s="18">
        <v>2.2</v>
      </c>
      <c r="D193" s="14" t="s">
        <v>17</v>
      </c>
      <c r="E193" s="17">
        <v>15780</v>
      </c>
      <c r="F193" s="17">
        <v>3315</v>
      </c>
      <c r="G193" s="17">
        <f t="shared" si="8"/>
        <v>6630</v>
      </c>
      <c r="H193" s="166">
        <f t="shared" si="9"/>
        <v>9150</v>
      </c>
      <c r="I193" s="143"/>
      <c r="J193" s="107">
        <v>3315</v>
      </c>
    </row>
    <row r="194" spans="1:10" s="3" customFormat="1" ht="20.25" customHeight="1">
      <c r="A194" s="12"/>
      <c r="B194" s="19">
        <v>3</v>
      </c>
      <c r="C194" s="265" t="s">
        <v>23</v>
      </c>
      <c r="D194" s="266"/>
      <c r="E194" s="17"/>
      <c r="F194" s="17"/>
      <c r="G194" s="17"/>
      <c r="H194" s="166"/>
      <c r="I194" s="143"/>
      <c r="J194" s="107"/>
    </row>
    <row r="195" spans="1:10" s="3" customFormat="1" ht="20.25" customHeight="1">
      <c r="A195" s="12"/>
      <c r="B195" s="16"/>
      <c r="C195" s="18">
        <v>3.1</v>
      </c>
      <c r="D195" s="14" t="s">
        <v>23</v>
      </c>
      <c r="E195" s="17">
        <v>156600</v>
      </c>
      <c r="F195" s="17">
        <v>39420</v>
      </c>
      <c r="G195" s="17">
        <f t="shared" si="8"/>
        <v>78840</v>
      </c>
      <c r="H195" s="166">
        <f t="shared" si="9"/>
        <v>77760</v>
      </c>
      <c r="I195" s="143"/>
      <c r="J195" s="107">
        <v>39420</v>
      </c>
    </row>
    <row r="196" spans="1:10" s="3" customFormat="1" ht="20.25" customHeight="1">
      <c r="A196" s="12"/>
      <c r="B196" s="16"/>
      <c r="C196" s="18">
        <v>3.2</v>
      </c>
      <c r="D196" s="14" t="s">
        <v>17</v>
      </c>
      <c r="E196" s="17">
        <v>62400</v>
      </c>
      <c r="F196" s="17">
        <v>15480</v>
      </c>
      <c r="G196" s="17">
        <f t="shared" si="8"/>
        <v>30960</v>
      </c>
      <c r="H196" s="166">
        <f t="shared" si="9"/>
        <v>31440</v>
      </c>
      <c r="I196" s="143"/>
      <c r="J196" s="107">
        <v>15480</v>
      </c>
    </row>
    <row r="197" spans="1:10" s="3" customFormat="1" ht="20.25" customHeight="1">
      <c r="A197" s="12"/>
      <c r="B197" s="37">
        <v>4</v>
      </c>
      <c r="C197" s="46" t="s">
        <v>24</v>
      </c>
      <c r="D197" s="14"/>
      <c r="E197" s="17"/>
      <c r="F197" s="17"/>
      <c r="G197" s="17"/>
      <c r="H197" s="166"/>
      <c r="I197" s="143"/>
      <c r="J197" s="107"/>
    </row>
    <row r="198" spans="1:10" s="3" customFormat="1" ht="20.25" customHeight="1">
      <c r="A198" s="12"/>
      <c r="B198" s="32"/>
      <c r="C198" s="18">
        <v>4.1</v>
      </c>
      <c r="D198" s="14" t="s">
        <v>26</v>
      </c>
      <c r="E198" s="17">
        <v>15000</v>
      </c>
      <c r="F198" s="17">
        <v>0</v>
      </c>
      <c r="G198" s="17">
        <f t="shared" si="8"/>
        <v>0</v>
      </c>
      <c r="H198" s="166">
        <f t="shared" si="9"/>
        <v>15000</v>
      </c>
      <c r="I198" s="143"/>
      <c r="J198" s="107">
        <v>0</v>
      </c>
    </row>
    <row r="199" spans="1:10" s="3" customFormat="1" ht="20.25" customHeight="1">
      <c r="A199" s="12"/>
      <c r="B199" s="32"/>
      <c r="C199" s="18">
        <v>4.2</v>
      </c>
      <c r="D199" s="14" t="s">
        <v>65</v>
      </c>
      <c r="E199" s="17">
        <v>97800</v>
      </c>
      <c r="F199" s="17">
        <v>25500</v>
      </c>
      <c r="G199" s="17">
        <f t="shared" si="8"/>
        <v>50300</v>
      </c>
      <c r="H199" s="166">
        <f t="shared" si="9"/>
        <v>47500</v>
      </c>
      <c r="I199" s="143"/>
      <c r="J199" s="107">
        <v>24800</v>
      </c>
    </row>
    <row r="200" spans="1:10" s="3" customFormat="1" ht="20.25" customHeight="1">
      <c r="A200" s="12"/>
      <c r="B200" s="32"/>
      <c r="C200" s="18">
        <v>4.3</v>
      </c>
      <c r="D200" s="14" t="s">
        <v>27</v>
      </c>
      <c r="E200" s="17">
        <v>10000</v>
      </c>
      <c r="F200" s="17">
        <v>0</v>
      </c>
      <c r="G200" s="17">
        <f t="shared" si="8"/>
        <v>1937</v>
      </c>
      <c r="H200" s="166">
        <f t="shared" si="9"/>
        <v>8063</v>
      </c>
      <c r="I200" s="143"/>
      <c r="J200" s="107">
        <v>1937</v>
      </c>
    </row>
    <row r="201" spans="1:10" s="3" customFormat="1" ht="20.25" customHeight="1">
      <c r="A201" s="12"/>
      <c r="B201" s="32"/>
      <c r="C201" s="18">
        <v>4.4</v>
      </c>
      <c r="D201" s="14" t="s">
        <v>28</v>
      </c>
      <c r="E201" s="17">
        <v>70000</v>
      </c>
      <c r="F201" s="17">
        <v>26337</v>
      </c>
      <c r="G201" s="17">
        <f t="shared" si="8"/>
        <v>44558</v>
      </c>
      <c r="H201" s="166">
        <f t="shared" si="9"/>
        <v>25442</v>
      </c>
      <c r="I201" s="143"/>
      <c r="J201" s="107">
        <v>18221</v>
      </c>
    </row>
    <row r="202" spans="1:10" s="3" customFormat="1" ht="20.25" customHeight="1">
      <c r="A202" s="12"/>
      <c r="B202" s="32"/>
      <c r="C202" s="18">
        <v>4.5</v>
      </c>
      <c r="D202" s="14" t="s">
        <v>108</v>
      </c>
      <c r="E202" s="17">
        <v>100000</v>
      </c>
      <c r="F202" s="17">
        <v>0</v>
      </c>
      <c r="G202" s="17">
        <f t="shared" si="8"/>
        <v>0</v>
      </c>
      <c r="H202" s="166">
        <f t="shared" si="9"/>
        <v>100000</v>
      </c>
      <c r="I202" s="143"/>
      <c r="J202" s="107">
        <v>0</v>
      </c>
    </row>
    <row r="203" spans="1:10" s="3" customFormat="1" ht="20.25" customHeight="1">
      <c r="A203" s="12"/>
      <c r="B203" s="32"/>
      <c r="C203" s="18">
        <v>4.6</v>
      </c>
      <c r="D203" s="14" t="s">
        <v>125</v>
      </c>
      <c r="E203" s="17">
        <v>5000</v>
      </c>
      <c r="F203" s="17">
        <v>0</v>
      </c>
      <c r="G203" s="17">
        <f t="shared" si="8"/>
        <v>0</v>
      </c>
      <c r="H203" s="166">
        <f t="shared" si="9"/>
        <v>5000</v>
      </c>
      <c r="I203" s="143"/>
      <c r="J203" s="107">
        <v>0</v>
      </c>
    </row>
    <row r="204" spans="1:10" s="3" customFormat="1" ht="20.25" customHeight="1">
      <c r="A204" s="12"/>
      <c r="B204" s="32"/>
      <c r="C204" s="18">
        <v>4.7</v>
      </c>
      <c r="D204" s="14" t="s">
        <v>126</v>
      </c>
      <c r="E204" s="17">
        <v>10000</v>
      </c>
      <c r="F204" s="17">
        <v>0</v>
      </c>
      <c r="G204" s="17">
        <f t="shared" si="8"/>
        <v>0</v>
      </c>
      <c r="H204" s="166">
        <f t="shared" si="9"/>
        <v>10000</v>
      </c>
      <c r="I204" s="143"/>
      <c r="J204" s="107">
        <v>0</v>
      </c>
    </row>
    <row r="205" spans="1:10" s="11" customFormat="1" ht="20.25" customHeight="1">
      <c r="A205" s="12"/>
      <c r="B205" s="37">
        <v>5</v>
      </c>
      <c r="C205" s="46" t="s">
        <v>31</v>
      </c>
      <c r="D205" s="14"/>
      <c r="E205" s="17"/>
      <c r="F205" s="17"/>
      <c r="G205" s="17"/>
      <c r="H205" s="166"/>
      <c r="I205" s="143"/>
      <c r="J205" s="107"/>
    </row>
    <row r="206" spans="1:10" s="11" customFormat="1" ht="20.25" customHeight="1">
      <c r="A206" s="12"/>
      <c r="B206" s="32"/>
      <c r="C206" s="18">
        <v>5.1</v>
      </c>
      <c r="D206" s="14" t="s">
        <v>32</v>
      </c>
      <c r="E206" s="17">
        <v>20000</v>
      </c>
      <c r="F206" s="17">
        <v>800</v>
      </c>
      <c r="G206" s="17">
        <f t="shared" si="8"/>
        <v>12600</v>
      </c>
      <c r="H206" s="166">
        <f t="shared" si="9"/>
        <v>7400</v>
      </c>
      <c r="I206" s="143"/>
      <c r="J206" s="107">
        <v>11800</v>
      </c>
    </row>
    <row r="207" spans="1:10" s="11" customFormat="1" ht="20.25" customHeight="1">
      <c r="A207" s="12"/>
      <c r="B207" s="32"/>
      <c r="C207" s="18">
        <v>5.2</v>
      </c>
      <c r="D207" s="14" t="s">
        <v>74</v>
      </c>
      <c r="E207" s="17">
        <v>10000</v>
      </c>
      <c r="F207" s="17">
        <v>0</v>
      </c>
      <c r="G207" s="17">
        <f t="shared" si="8"/>
        <v>0</v>
      </c>
      <c r="H207" s="166">
        <f t="shared" si="9"/>
        <v>10000</v>
      </c>
      <c r="I207" s="143"/>
      <c r="J207" s="107">
        <v>0</v>
      </c>
    </row>
    <row r="208" spans="1:10" s="11" customFormat="1" ht="20.25" customHeight="1">
      <c r="A208" s="12"/>
      <c r="B208" s="32"/>
      <c r="C208" s="18">
        <v>5.3</v>
      </c>
      <c r="D208" s="14" t="s">
        <v>66</v>
      </c>
      <c r="E208" s="17">
        <v>30000</v>
      </c>
      <c r="F208" s="17">
        <v>4784</v>
      </c>
      <c r="G208" s="17">
        <f t="shared" si="8"/>
        <v>4784</v>
      </c>
      <c r="H208" s="166">
        <f t="shared" si="9"/>
        <v>25216</v>
      </c>
      <c r="I208" s="143"/>
      <c r="J208" s="107">
        <v>0</v>
      </c>
    </row>
    <row r="209" spans="1:10" s="11" customFormat="1" ht="21" customHeight="1">
      <c r="A209" s="12"/>
      <c r="B209" s="37">
        <v>6</v>
      </c>
      <c r="C209" s="46" t="s">
        <v>34</v>
      </c>
      <c r="D209" s="14"/>
      <c r="E209" s="17"/>
      <c r="F209" s="17"/>
      <c r="G209" s="17"/>
      <c r="H209" s="166"/>
      <c r="I209" s="143"/>
      <c r="J209" s="107"/>
    </row>
    <row r="210" spans="1:10" s="1" customFormat="1" ht="23.25" customHeight="1">
      <c r="A210" s="12"/>
      <c r="B210" s="32"/>
      <c r="C210" s="18">
        <v>6.1</v>
      </c>
      <c r="D210" s="14" t="s">
        <v>35</v>
      </c>
      <c r="E210" s="17">
        <v>90000</v>
      </c>
      <c r="F210" s="17">
        <v>59500</v>
      </c>
      <c r="G210" s="17">
        <f t="shared" si="8"/>
        <v>76572</v>
      </c>
      <c r="H210" s="166">
        <f t="shared" si="9"/>
        <v>13428</v>
      </c>
      <c r="I210" s="143"/>
      <c r="J210" s="232">
        <v>17072</v>
      </c>
    </row>
    <row r="211" spans="1:10" s="3" customFormat="1" ht="21" customHeight="1">
      <c r="A211" s="12"/>
      <c r="B211" s="32"/>
      <c r="C211" s="18">
        <v>6.2</v>
      </c>
      <c r="D211" s="14" t="s">
        <v>40</v>
      </c>
      <c r="E211" s="17">
        <v>80000</v>
      </c>
      <c r="F211" s="17">
        <v>45980</v>
      </c>
      <c r="G211" s="17">
        <f t="shared" si="8"/>
        <v>47659</v>
      </c>
      <c r="H211" s="166">
        <f t="shared" si="9"/>
        <v>32341</v>
      </c>
      <c r="I211" s="143"/>
      <c r="J211" s="107">
        <v>1679</v>
      </c>
    </row>
    <row r="212" spans="1:10" s="3" customFormat="1" ht="21" customHeight="1">
      <c r="A212" s="29"/>
      <c r="B212" s="42" t="s">
        <v>144</v>
      </c>
      <c r="C212" s="227" t="s">
        <v>48</v>
      </c>
      <c r="D212" s="41"/>
      <c r="E212" s="151"/>
      <c r="F212" s="182"/>
      <c r="G212" s="17"/>
      <c r="H212" s="166"/>
      <c r="I212" s="143"/>
      <c r="J212" s="107"/>
    </row>
    <row r="213" spans="1:10" s="3" customFormat="1" ht="21" customHeight="1">
      <c r="A213" s="29"/>
      <c r="B213" s="62"/>
      <c r="C213" s="38" t="s">
        <v>145</v>
      </c>
      <c r="D213" s="41" t="s">
        <v>131</v>
      </c>
      <c r="E213" s="151">
        <v>0</v>
      </c>
      <c r="F213" s="182">
        <v>0</v>
      </c>
      <c r="G213" s="17">
        <f t="shared" si="8"/>
        <v>0</v>
      </c>
      <c r="H213" s="166">
        <f t="shared" si="9"/>
        <v>0</v>
      </c>
      <c r="I213" s="143"/>
      <c r="J213" s="107">
        <v>0</v>
      </c>
    </row>
    <row r="214" spans="1:10" s="3" customFormat="1" ht="21" customHeight="1">
      <c r="A214" s="29"/>
      <c r="B214" s="62"/>
      <c r="C214" s="38" t="s">
        <v>150</v>
      </c>
      <c r="D214" s="41" t="s">
        <v>132</v>
      </c>
      <c r="E214" s="151">
        <v>15000</v>
      </c>
      <c r="F214" s="218">
        <v>11000</v>
      </c>
      <c r="G214" s="17">
        <f t="shared" si="8"/>
        <v>11000</v>
      </c>
      <c r="H214" s="166">
        <f t="shared" si="9"/>
        <v>4000</v>
      </c>
      <c r="I214" s="143"/>
      <c r="J214" s="107">
        <v>0</v>
      </c>
    </row>
    <row r="215" spans="1:10" s="3" customFormat="1" ht="21" customHeight="1">
      <c r="A215" s="29"/>
      <c r="B215" s="62"/>
      <c r="C215" s="38"/>
      <c r="D215" s="41"/>
      <c r="E215" s="151"/>
      <c r="F215" s="182"/>
      <c r="G215" s="182"/>
      <c r="H215" s="177"/>
      <c r="I215" s="143"/>
      <c r="J215" s="107"/>
    </row>
    <row r="216" spans="1:10" s="3" customFormat="1" ht="21" customHeight="1">
      <c r="A216" s="29"/>
      <c r="B216" s="62"/>
      <c r="C216" s="38"/>
      <c r="D216" s="41"/>
      <c r="E216" s="151"/>
      <c r="F216" s="182"/>
      <c r="G216" s="182"/>
      <c r="H216" s="177"/>
      <c r="I216" s="143"/>
      <c r="J216" s="107"/>
    </row>
    <row r="217" spans="1:10" s="3" customFormat="1" ht="21" customHeight="1">
      <c r="A217" s="29"/>
      <c r="B217" s="62"/>
      <c r="C217" s="38"/>
      <c r="D217" s="41"/>
      <c r="E217" s="151"/>
      <c r="F217" s="182"/>
      <c r="G217" s="182"/>
      <c r="H217" s="177"/>
      <c r="I217" s="143"/>
      <c r="J217" s="107"/>
    </row>
    <row r="218" spans="1:10" s="3" customFormat="1" ht="21" customHeight="1">
      <c r="A218" s="29"/>
      <c r="B218" s="62"/>
      <c r="C218" s="38"/>
      <c r="D218" s="41"/>
      <c r="E218" s="151"/>
      <c r="F218" s="182"/>
      <c r="G218" s="182"/>
      <c r="H218" s="177"/>
      <c r="I218" s="143"/>
      <c r="J218" s="107"/>
    </row>
    <row r="219" spans="1:10" s="2" customFormat="1" ht="21" customHeight="1">
      <c r="A219" s="63"/>
      <c r="B219" s="64"/>
      <c r="C219" s="65"/>
      <c r="D219" s="66"/>
      <c r="E219" s="152"/>
      <c r="F219" s="183"/>
      <c r="G219" s="183"/>
      <c r="H219" s="179"/>
      <c r="I219" s="153"/>
      <c r="J219" s="108"/>
    </row>
    <row r="220" spans="1:10" s="55" customFormat="1" ht="21" customHeight="1" thickBot="1">
      <c r="A220" s="57"/>
      <c r="B220" s="76"/>
      <c r="C220" s="77"/>
      <c r="D220" s="36" t="s">
        <v>76</v>
      </c>
      <c r="E220" s="154">
        <f>SUM(E189:E219)</f>
        <v>1719380</v>
      </c>
      <c r="F220" s="154">
        <f>SUM(F189:F219)</f>
        <v>471306</v>
      </c>
      <c r="G220" s="154">
        <f>SUM(G189:G219)</f>
        <v>844318.3</v>
      </c>
      <c r="H220" s="154">
        <f>SUM(H189:H219)</f>
        <v>875061.7</v>
      </c>
      <c r="I220" s="155"/>
      <c r="J220" s="154">
        <f>SUM(J189:J219)</f>
        <v>373012.3</v>
      </c>
    </row>
    <row r="221" spans="1:10" s="3" customFormat="1" ht="21" customHeight="1" thickTop="1">
      <c r="A221" s="7"/>
      <c r="B221" s="40"/>
      <c r="C221" s="56"/>
      <c r="D221" s="35"/>
      <c r="E221" s="184"/>
      <c r="F221" s="184"/>
      <c r="G221" s="184"/>
      <c r="H221" s="184"/>
      <c r="I221" s="156"/>
      <c r="J221" s="107"/>
    </row>
    <row r="222" spans="1:10" s="3" customFormat="1" ht="21" customHeight="1">
      <c r="A222" s="7"/>
      <c r="B222" s="40"/>
      <c r="C222" s="56"/>
      <c r="D222" s="35"/>
      <c r="E222" s="184"/>
      <c r="F222" s="184"/>
      <c r="G222" s="184"/>
      <c r="H222" s="184"/>
      <c r="I222" s="156"/>
      <c r="J222" s="107"/>
    </row>
    <row r="223" spans="1:10" s="3" customFormat="1" ht="21" customHeight="1">
      <c r="A223" s="7"/>
      <c r="B223" s="40"/>
      <c r="C223" s="56"/>
      <c r="D223" s="35"/>
      <c r="E223" s="184"/>
      <c r="F223" s="184"/>
      <c r="G223" s="184"/>
      <c r="H223" s="184"/>
      <c r="I223" s="156"/>
      <c r="J223" s="107"/>
    </row>
    <row r="224" spans="1:10" s="3" customFormat="1" ht="21" customHeight="1">
      <c r="A224" s="7"/>
      <c r="B224" s="40"/>
      <c r="C224" s="56"/>
      <c r="D224" s="35"/>
      <c r="E224" s="184"/>
      <c r="F224" s="184"/>
      <c r="G224" s="184"/>
      <c r="H224" s="184"/>
      <c r="I224" s="156"/>
      <c r="J224" s="107"/>
    </row>
    <row r="225" spans="1:10" s="3" customFormat="1" ht="21" customHeight="1">
      <c r="A225" s="7"/>
      <c r="B225" s="40"/>
      <c r="C225" s="56"/>
      <c r="D225" s="35"/>
      <c r="E225" s="184"/>
      <c r="F225" s="184"/>
      <c r="G225" s="184"/>
      <c r="H225" s="184"/>
      <c r="I225" s="156"/>
      <c r="J225" s="107"/>
    </row>
    <row r="226" spans="1:10" s="3" customFormat="1" ht="21" customHeight="1">
      <c r="A226" s="7"/>
      <c r="B226" s="40"/>
      <c r="C226" s="56"/>
      <c r="D226" s="35"/>
      <c r="E226" s="184"/>
      <c r="F226" s="184"/>
      <c r="G226" s="184"/>
      <c r="H226" s="184"/>
      <c r="I226" s="156"/>
      <c r="J226" s="107"/>
    </row>
    <row r="227" spans="1:10" s="3" customFormat="1" ht="21" customHeight="1">
      <c r="A227" s="7"/>
      <c r="B227" s="40"/>
      <c r="C227" s="56"/>
      <c r="D227" s="35"/>
      <c r="E227" s="184"/>
      <c r="F227" s="184"/>
      <c r="G227" s="184"/>
      <c r="H227" s="184"/>
      <c r="I227" s="156"/>
      <c r="J227" s="107"/>
    </row>
    <row r="228" spans="1:10" s="3" customFormat="1" ht="21" customHeight="1">
      <c r="A228" s="7"/>
      <c r="B228" s="40"/>
      <c r="C228" s="56"/>
      <c r="D228" s="35"/>
      <c r="E228" s="184"/>
      <c r="F228" s="184"/>
      <c r="G228" s="184"/>
      <c r="H228" s="184"/>
      <c r="I228" s="156"/>
      <c r="J228" s="107"/>
    </row>
    <row r="229" spans="1:10" s="3" customFormat="1" ht="21" customHeight="1">
      <c r="A229" s="7"/>
      <c r="B229" s="40"/>
      <c r="C229" s="56"/>
      <c r="D229" s="35"/>
      <c r="E229" s="184"/>
      <c r="F229" s="184"/>
      <c r="G229" s="184"/>
      <c r="H229" s="184"/>
      <c r="I229" s="156"/>
      <c r="J229" s="107"/>
    </row>
    <row r="230" spans="1:10" s="3" customFormat="1" ht="21" customHeight="1">
      <c r="A230" s="7"/>
      <c r="B230" s="40"/>
      <c r="C230" s="56"/>
      <c r="D230" s="35"/>
      <c r="E230" s="184"/>
      <c r="F230" s="184"/>
      <c r="G230" s="184"/>
      <c r="H230" s="184"/>
      <c r="I230" s="156"/>
      <c r="J230" s="107"/>
    </row>
    <row r="231" spans="1:10" s="55" customFormat="1" ht="20.25" customHeight="1">
      <c r="A231" s="99" t="s">
        <v>127</v>
      </c>
      <c r="B231" s="100"/>
      <c r="C231" s="100"/>
      <c r="D231" s="100"/>
      <c r="E231" s="157"/>
      <c r="F231" s="157"/>
      <c r="G231" s="157"/>
      <c r="H231" s="185"/>
      <c r="I231" s="158"/>
      <c r="J231" s="109"/>
    </row>
    <row r="232" spans="1:10" s="3" customFormat="1" ht="20.25" customHeight="1">
      <c r="A232" s="58" t="s">
        <v>11</v>
      </c>
      <c r="B232" s="95" t="s">
        <v>12</v>
      </c>
      <c r="C232" s="60"/>
      <c r="D232" s="61"/>
      <c r="E232" s="141"/>
      <c r="F232" s="141"/>
      <c r="G232" s="141"/>
      <c r="H232" s="176"/>
      <c r="I232" s="142"/>
      <c r="J232" s="107"/>
    </row>
    <row r="233" spans="1:10" s="3" customFormat="1" ht="20.25" customHeight="1">
      <c r="A233" s="12"/>
      <c r="B233" s="13" t="s">
        <v>13</v>
      </c>
      <c r="C233" s="46" t="s">
        <v>14</v>
      </c>
      <c r="D233" s="14"/>
      <c r="E233" s="17"/>
      <c r="F233" s="17"/>
      <c r="G233" s="17"/>
      <c r="H233" s="178"/>
      <c r="I233" s="143"/>
      <c r="J233" s="107"/>
    </row>
    <row r="234" spans="1:10" s="3" customFormat="1" ht="20.25" customHeight="1">
      <c r="A234" s="12"/>
      <c r="B234" s="16"/>
      <c r="C234" s="18">
        <v>1.1</v>
      </c>
      <c r="D234" s="14" t="s">
        <v>16</v>
      </c>
      <c r="E234" s="17">
        <v>483120</v>
      </c>
      <c r="F234" s="17">
        <v>119430</v>
      </c>
      <c r="G234" s="17">
        <f aca="true" t="shared" si="10" ref="G234:G264">F234+J234</f>
        <v>238860</v>
      </c>
      <c r="H234" s="166">
        <f aca="true" t="shared" si="11" ref="H234:H264">E234-G234</f>
        <v>244260</v>
      </c>
      <c r="I234" s="143"/>
      <c r="J234" s="107">
        <v>119430</v>
      </c>
    </row>
    <row r="235" spans="1:10" s="3" customFormat="1" ht="20.25" customHeight="1">
      <c r="A235" s="12"/>
      <c r="B235" s="16"/>
      <c r="C235" s="18">
        <v>1.2</v>
      </c>
      <c r="D235" s="14" t="s">
        <v>17</v>
      </c>
      <c r="E235" s="17">
        <v>39540</v>
      </c>
      <c r="F235" s="17">
        <v>9135</v>
      </c>
      <c r="G235" s="17">
        <f t="shared" si="10"/>
        <v>18270</v>
      </c>
      <c r="H235" s="166">
        <f t="shared" si="11"/>
        <v>21270</v>
      </c>
      <c r="I235" s="143"/>
      <c r="J235" s="107">
        <v>9135</v>
      </c>
    </row>
    <row r="236" spans="1:10" s="3" customFormat="1" ht="20.25" customHeight="1">
      <c r="A236" s="12"/>
      <c r="B236" s="19">
        <v>2</v>
      </c>
      <c r="C236" s="265" t="s">
        <v>23</v>
      </c>
      <c r="D236" s="266"/>
      <c r="E236" s="17"/>
      <c r="F236" s="17"/>
      <c r="G236" s="17"/>
      <c r="H236" s="166">
        <f t="shared" si="11"/>
        <v>0</v>
      </c>
      <c r="I236" s="143"/>
      <c r="J236" s="107"/>
    </row>
    <row r="237" spans="1:10" s="3" customFormat="1" ht="20.25" customHeight="1">
      <c r="A237" s="12"/>
      <c r="B237" s="16"/>
      <c r="C237" s="18">
        <v>3.1</v>
      </c>
      <c r="D237" s="14" t="s">
        <v>23</v>
      </c>
      <c r="E237" s="17">
        <v>289680</v>
      </c>
      <c r="F237" s="17">
        <v>56400</v>
      </c>
      <c r="G237" s="17">
        <f t="shared" si="10"/>
        <v>112800</v>
      </c>
      <c r="H237" s="166">
        <f t="shared" si="11"/>
        <v>176880</v>
      </c>
      <c r="I237" s="143"/>
      <c r="J237" s="107">
        <v>56400</v>
      </c>
    </row>
    <row r="238" spans="1:10" s="3" customFormat="1" ht="20.25" customHeight="1">
      <c r="A238" s="12"/>
      <c r="B238" s="16"/>
      <c r="C238" s="18">
        <v>3.2</v>
      </c>
      <c r="D238" s="14" t="s">
        <v>17</v>
      </c>
      <c r="E238" s="17">
        <v>149760</v>
      </c>
      <c r="F238" s="17">
        <v>26460</v>
      </c>
      <c r="G238" s="17">
        <f t="shared" si="10"/>
        <v>52920</v>
      </c>
      <c r="H238" s="166">
        <f t="shared" si="11"/>
        <v>96840</v>
      </c>
      <c r="I238" s="143"/>
      <c r="J238" s="107">
        <v>26460</v>
      </c>
    </row>
    <row r="239" spans="1:10" s="3" customFormat="1" ht="20.25" customHeight="1">
      <c r="A239" s="12"/>
      <c r="B239" s="13">
        <v>3</v>
      </c>
      <c r="C239" s="46" t="s">
        <v>24</v>
      </c>
      <c r="D239" s="14"/>
      <c r="E239" s="17"/>
      <c r="F239" s="17"/>
      <c r="G239" s="17"/>
      <c r="H239" s="166">
        <f t="shared" si="11"/>
        <v>0</v>
      </c>
      <c r="I239" s="143"/>
      <c r="J239" s="107"/>
    </row>
    <row r="240" spans="1:10" s="3" customFormat="1" ht="20.25" customHeight="1">
      <c r="A240" s="12"/>
      <c r="B240" s="16"/>
      <c r="C240" s="18">
        <v>3.1</v>
      </c>
      <c r="D240" s="14" t="s">
        <v>26</v>
      </c>
      <c r="E240" s="17">
        <v>5000</v>
      </c>
      <c r="F240" s="17">
        <v>0</v>
      </c>
      <c r="G240" s="17">
        <f t="shared" si="10"/>
        <v>0</v>
      </c>
      <c r="H240" s="166">
        <f t="shared" si="11"/>
        <v>5000</v>
      </c>
      <c r="I240" s="143"/>
      <c r="J240" s="107">
        <v>0</v>
      </c>
    </row>
    <row r="241" spans="1:10" s="3" customFormat="1" ht="20.25" customHeight="1">
      <c r="A241" s="12"/>
      <c r="B241" s="16"/>
      <c r="C241" s="18">
        <v>3.2</v>
      </c>
      <c r="D241" s="14" t="s">
        <v>65</v>
      </c>
      <c r="E241" s="17">
        <v>15000</v>
      </c>
      <c r="F241" s="17">
        <v>0</v>
      </c>
      <c r="G241" s="17">
        <f t="shared" si="10"/>
        <v>0</v>
      </c>
      <c r="H241" s="166">
        <f t="shared" si="11"/>
        <v>15000</v>
      </c>
      <c r="I241" s="143"/>
      <c r="J241" s="107">
        <v>0</v>
      </c>
    </row>
    <row r="242" spans="1:10" s="3" customFormat="1" ht="20.25" customHeight="1">
      <c r="A242" s="12"/>
      <c r="B242" s="16"/>
      <c r="C242" s="18">
        <v>3.3</v>
      </c>
      <c r="D242" s="14" t="s">
        <v>27</v>
      </c>
      <c r="E242" s="17">
        <v>10000</v>
      </c>
      <c r="F242" s="17">
        <v>2620</v>
      </c>
      <c r="G242" s="17">
        <f t="shared" si="10"/>
        <v>2620</v>
      </c>
      <c r="H242" s="166">
        <f t="shared" si="11"/>
        <v>7380</v>
      </c>
      <c r="I242" s="143"/>
      <c r="J242" s="107">
        <v>0</v>
      </c>
    </row>
    <row r="243" spans="1:10" s="3" customFormat="1" ht="20.25" customHeight="1">
      <c r="A243" s="12"/>
      <c r="B243" s="16"/>
      <c r="C243" s="18">
        <v>3.4</v>
      </c>
      <c r="D243" s="14" t="s">
        <v>28</v>
      </c>
      <c r="E243" s="17">
        <v>40000</v>
      </c>
      <c r="F243" s="17">
        <v>11575</v>
      </c>
      <c r="G243" s="17">
        <f t="shared" si="10"/>
        <v>16215</v>
      </c>
      <c r="H243" s="166">
        <f t="shared" si="11"/>
        <v>23785</v>
      </c>
      <c r="I243" s="143"/>
      <c r="J243" s="107">
        <v>4640</v>
      </c>
    </row>
    <row r="244" spans="1:10" s="3" customFormat="1" ht="20.25" customHeight="1">
      <c r="A244" s="12"/>
      <c r="B244" s="16"/>
      <c r="C244" s="18">
        <v>3.5</v>
      </c>
      <c r="D244" s="14" t="s">
        <v>108</v>
      </c>
      <c r="E244" s="17">
        <v>100000</v>
      </c>
      <c r="F244" s="17">
        <v>0</v>
      </c>
      <c r="G244" s="17">
        <f t="shared" si="10"/>
        <v>0</v>
      </c>
      <c r="H244" s="166">
        <f t="shared" si="11"/>
        <v>100000</v>
      </c>
      <c r="I244" s="143"/>
      <c r="J244" s="107">
        <v>0</v>
      </c>
    </row>
    <row r="245" spans="1:10" s="3" customFormat="1" ht="20.25" customHeight="1">
      <c r="A245" s="12"/>
      <c r="B245" s="13">
        <v>4</v>
      </c>
      <c r="C245" s="46" t="s">
        <v>31</v>
      </c>
      <c r="D245" s="14"/>
      <c r="E245" s="17"/>
      <c r="F245" s="17"/>
      <c r="G245" s="17"/>
      <c r="H245" s="166">
        <f t="shared" si="11"/>
        <v>0</v>
      </c>
      <c r="I245" s="143"/>
      <c r="J245" s="107"/>
    </row>
    <row r="246" spans="1:10" s="3" customFormat="1" ht="20.25" customHeight="1">
      <c r="A246" s="12"/>
      <c r="B246" s="16"/>
      <c r="C246" s="18">
        <v>4.1</v>
      </c>
      <c r="D246" s="14" t="s">
        <v>32</v>
      </c>
      <c r="E246" s="17">
        <v>20000</v>
      </c>
      <c r="F246" s="17">
        <v>0</v>
      </c>
      <c r="G246" s="17">
        <f t="shared" si="10"/>
        <v>0</v>
      </c>
      <c r="H246" s="166">
        <f t="shared" si="11"/>
        <v>20000</v>
      </c>
      <c r="I246" s="143"/>
      <c r="J246" s="107">
        <v>0</v>
      </c>
    </row>
    <row r="247" spans="1:10" s="3" customFormat="1" ht="20.25" customHeight="1">
      <c r="A247" s="12"/>
      <c r="B247" s="16"/>
      <c r="C247" s="18">
        <v>4.2</v>
      </c>
      <c r="D247" s="14" t="s">
        <v>56</v>
      </c>
      <c r="E247" s="17">
        <v>300000</v>
      </c>
      <c r="F247" s="17">
        <v>27730</v>
      </c>
      <c r="G247" s="17">
        <f t="shared" si="10"/>
        <v>42410</v>
      </c>
      <c r="H247" s="166">
        <f t="shared" si="11"/>
        <v>257590</v>
      </c>
      <c r="I247" s="143"/>
      <c r="J247" s="107">
        <v>14680</v>
      </c>
    </row>
    <row r="248" spans="1:10" s="11" customFormat="1" ht="20.25" customHeight="1">
      <c r="A248" s="12"/>
      <c r="B248" s="16"/>
      <c r="C248" s="18">
        <v>4.3</v>
      </c>
      <c r="D248" s="14" t="s">
        <v>66</v>
      </c>
      <c r="E248" s="17">
        <v>50000</v>
      </c>
      <c r="F248" s="17">
        <v>8280</v>
      </c>
      <c r="G248" s="17">
        <f t="shared" si="10"/>
        <v>10780</v>
      </c>
      <c r="H248" s="166">
        <f t="shared" si="11"/>
        <v>39220</v>
      </c>
      <c r="I248" s="143"/>
      <c r="J248" s="107">
        <v>2500</v>
      </c>
    </row>
    <row r="249" spans="1:10" s="11" customFormat="1" ht="20.25" customHeight="1">
      <c r="A249" s="12"/>
      <c r="B249" s="13">
        <v>5</v>
      </c>
      <c r="C249" s="46" t="s">
        <v>34</v>
      </c>
      <c r="D249" s="14"/>
      <c r="E249" s="17"/>
      <c r="F249" s="17"/>
      <c r="G249" s="17"/>
      <c r="H249" s="166">
        <f t="shared" si="11"/>
        <v>0</v>
      </c>
      <c r="I249" s="143"/>
      <c r="J249" s="107"/>
    </row>
    <row r="250" spans="1:10" s="11" customFormat="1" ht="20.25" customHeight="1">
      <c r="A250" s="12"/>
      <c r="B250" s="16"/>
      <c r="C250" s="18">
        <v>5.1</v>
      </c>
      <c r="D250" s="14" t="s">
        <v>35</v>
      </c>
      <c r="E250" s="17">
        <v>15000</v>
      </c>
      <c r="F250" s="17">
        <v>3000</v>
      </c>
      <c r="G250" s="17">
        <f t="shared" si="10"/>
        <v>11654</v>
      </c>
      <c r="H250" s="166">
        <f t="shared" si="11"/>
        <v>3346</v>
      </c>
      <c r="I250" s="143"/>
      <c r="J250" s="107">
        <v>8654</v>
      </c>
    </row>
    <row r="251" spans="1:10" s="1" customFormat="1" ht="20.25" customHeight="1">
      <c r="A251" s="12"/>
      <c r="B251" s="16"/>
      <c r="C251" s="18">
        <v>5.2</v>
      </c>
      <c r="D251" s="14" t="s">
        <v>36</v>
      </c>
      <c r="E251" s="17">
        <v>110000</v>
      </c>
      <c r="F251" s="17">
        <v>0</v>
      </c>
      <c r="G251" s="17">
        <f t="shared" si="10"/>
        <v>24395</v>
      </c>
      <c r="H251" s="166">
        <f t="shared" si="11"/>
        <v>85605</v>
      </c>
      <c r="I251" s="143"/>
      <c r="J251" s="232">
        <v>24395</v>
      </c>
    </row>
    <row r="252" spans="1:10" s="11" customFormat="1" ht="20.25" customHeight="1">
      <c r="A252" s="12"/>
      <c r="B252" s="16"/>
      <c r="C252" s="18">
        <v>5.3</v>
      </c>
      <c r="D252" s="14" t="s">
        <v>38</v>
      </c>
      <c r="E252" s="17">
        <v>50000</v>
      </c>
      <c r="F252" s="17">
        <v>0</v>
      </c>
      <c r="G252" s="17">
        <f t="shared" si="10"/>
        <v>0</v>
      </c>
      <c r="H252" s="166">
        <f t="shared" si="11"/>
        <v>50000</v>
      </c>
      <c r="I252" s="143"/>
      <c r="J252" s="107">
        <v>0</v>
      </c>
    </row>
    <row r="253" spans="1:10" s="3" customFormat="1" ht="20.25" customHeight="1">
      <c r="A253" s="12"/>
      <c r="B253" s="16"/>
      <c r="C253" s="18">
        <v>5.4</v>
      </c>
      <c r="D253" s="112" t="s">
        <v>54</v>
      </c>
      <c r="E253" s="17">
        <v>30000</v>
      </c>
      <c r="F253" s="17">
        <v>0</v>
      </c>
      <c r="G253" s="17">
        <f t="shared" si="10"/>
        <v>6680</v>
      </c>
      <c r="H253" s="166">
        <f t="shared" si="11"/>
        <v>23320</v>
      </c>
      <c r="I253" s="143"/>
      <c r="J253" s="107">
        <v>6680</v>
      </c>
    </row>
    <row r="254" spans="1:10" s="3" customFormat="1" ht="20.25" customHeight="1">
      <c r="A254" s="12"/>
      <c r="B254" s="16"/>
      <c r="C254" s="18">
        <v>5.5</v>
      </c>
      <c r="D254" s="14" t="s">
        <v>128</v>
      </c>
      <c r="E254" s="17">
        <v>50000</v>
      </c>
      <c r="F254" s="17">
        <v>0</v>
      </c>
      <c r="G254" s="17">
        <f t="shared" si="10"/>
        <v>0</v>
      </c>
      <c r="H254" s="166">
        <f t="shared" si="11"/>
        <v>50000</v>
      </c>
      <c r="I254" s="143"/>
      <c r="J254" s="107">
        <v>0</v>
      </c>
    </row>
    <row r="255" spans="1:10" s="3" customFormat="1" ht="20.25" customHeight="1">
      <c r="A255" s="12"/>
      <c r="B255" s="38" t="s">
        <v>58</v>
      </c>
      <c r="C255" s="225" t="s">
        <v>57</v>
      </c>
      <c r="D255" s="14"/>
      <c r="E255" s="17"/>
      <c r="F255" s="17"/>
      <c r="G255" s="17"/>
      <c r="H255" s="166">
        <f t="shared" si="11"/>
        <v>0</v>
      </c>
      <c r="I255" s="143"/>
      <c r="J255" s="107"/>
    </row>
    <row r="256" spans="1:10" s="3" customFormat="1" ht="20.25" customHeight="1">
      <c r="A256" s="12"/>
      <c r="B256" s="22"/>
      <c r="C256" s="18">
        <v>6.1</v>
      </c>
      <c r="D256" s="23" t="s">
        <v>151</v>
      </c>
      <c r="E256" s="17">
        <v>300000</v>
      </c>
      <c r="F256" s="17">
        <v>0</v>
      </c>
      <c r="G256" s="17">
        <f t="shared" si="10"/>
        <v>0</v>
      </c>
      <c r="H256" s="166">
        <f t="shared" si="11"/>
        <v>300000</v>
      </c>
      <c r="I256" s="143"/>
      <c r="J256" s="107">
        <v>0</v>
      </c>
    </row>
    <row r="257" spans="1:10" s="3" customFormat="1" ht="20.25" customHeight="1">
      <c r="A257" s="47" t="s">
        <v>46</v>
      </c>
      <c r="B257" s="48" t="s">
        <v>47</v>
      </c>
      <c r="C257" s="96"/>
      <c r="D257" s="14"/>
      <c r="E257" s="17"/>
      <c r="F257" s="17"/>
      <c r="G257" s="17"/>
      <c r="H257" s="166">
        <f t="shared" si="11"/>
        <v>0</v>
      </c>
      <c r="I257" s="143"/>
      <c r="J257" s="107"/>
    </row>
    <row r="258" spans="1:10" s="3" customFormat="1" ht="20.25" customHeight="1">
      <c r="A258" s="12"/>
      <c r="B258" s="223">
        <v>7</v>
      </c>
      <c r="C258" s="225" t="s">
        <v>48</v>
      </c>
      <c r="D258" s="14"/>
      <c r="E258" s="17"/>
      <c r="F258" s="17"/>
      <c r="G258" s="17">
        <f t="shared" si="10"/>
        <v>0</v>
      </c>
      <c r="H258" s="166">
        <f t="shared" si="11"/>
        <v>0</v>
      </c>
      <c r="I258" s="143"/>
      <c r="J258" s="107"/>
    </row>
    <row r="259" spans="1:10" s="3" customFormat="1" ht="20.25" customHeight="1">
      <c r="A259" s="12"/>
      <c r="B259" s="16"/>
      <c r="C259" s="18">
        <v>7.1</v>
      </c>
      <c r="D259" s="14" t="s">
        <v>49</v>
      </c>
      <c r="E259" s="17">
        <v>34000</v>
      </c>
      <c r="F259" s="17">
        <v>8600</v>
      </c>
      <c r="G259" s="17">
        <f t="shared" si="10"/>
        <v>30100</v>
      </c>
      <c r="H259" s="166">
        <f t="shared" si="11"/>
        <v>3900</v>
      </c>
      <c r="I259" s="143"/>
      <c r="J259" s="107">
        <v>21500</v>
      </c>
    </row>
    <row r="260" spans="1:10" s="3" customFormat="1" ht="20.25" customHeight="1">
      <c r="A260" s="12"/>
      <c r="B260" s="223">
        <v>8</v>
      </c>
      <c r="C260" s="225" t="s">
        <v>59</v>
      </c>
      <c r="D260" s="14"/>
      <c r="E260" s="17"/>
      <c r="F260" s="17"/>
      <c r="G260" s="17"/>
      <c r="H260" s="166">
        <f t="shared" si="11"/>
        <v>0</v>
      </c>
      <c r="I260" s="143"/>
      <c r="J260" s="107"/>
    </row>
    <row r="261" spans="1:10" s="3" customFormat="1" ht="20.25" customHeight="1">
      <c r="A261" s="12"/>
      <c r="B261" s="16"/>
      <c r="C261" s="18">
        <v>8.1</v>
      </c>
      <c r="D261" s="14" t="s">
        <v>152</v>
      </c>
      <c r="E261" s="17">
        <v>100000</v>
      </c>
      <c r="F261" s="17">
        <v>0</v>
      </c>
      <c r="G261" s="17">
        <f t="shared" si="10"/>
        <v>0</v>
      </c>
      <c r="H261" s="166">
        <f t="shared" si="11"/>
        <v>100000</v>
      </c>
      <c r="I261" s="143"/>
      <c r="J261" s="107">
        <v>0</v>
      </c>
    </row>
    <row r="262" spans="1:10" s="3" customFormat="1" ht="20.25" customHeight="1">
      <c r="A262" s="12"/>
      <c r="B262" s="16"/>
      <c r="C262" s="18">
        <v>8.2</v>
      </c>
      <c r="D262" s="14" t="s">
        <v>153</v>
      </c>
      <c r="E262" s="17">
        <v>100000</v>
      </c>
      <c r="F262" s="17">
        <v>0</v>
      </c>
      <c r="G262" s="17">
        <f t="shared" si="10"/>
        <v>0</v>
      </c>
      <c r="H262" s="166">
        <f t="shared" si="11"/>
        <v>100000</v>
      </c>
      <c r="I262" s="143"/>
      <c r="J262" s="107">
        <v>0</v>
      </c>
    </row>
    <row r="263" spans="1:10" s="3" customFormat="1" ht="20.25" customHeight="1">
      <c r="A263" s="12"/>
      <c r="B263" s="16"/>
      <c r="C263" s="18">
        <v>8.3</v>
      </c>
      <c r="D263" s="14" t="s">
        <v>154</v>
      </c>
      <c r="E263" s="17">
        <v>100000</v>
      </c>
      <c r="F263" s="17">
        <v>99000</v>
      </c>
      <c r="G263" s="17">
        <f t="shared" si="10"/>
        <v>99000</v>
      </c>
      <c r="H263" s="166">
        <f t="shared" si="11"/>
        <v>1000</v>
      </c>
      <c r="I263" s="143"/>
      <c r="J263" s="107">
        <v>0</v>
      </c>
    </row>
    <row r="264" spans="1:10" s="3" customFormat="1" ht="20.25" customHeight="1">
      <c r="A264" s="12"/>
      <c r="B264" s="16"/>
      <c r="C264" s="18">
        <v>8.4</v>
      </c>
      <c r="D264" s="14" t="s">
        <v>155</v>
      </c>
      <c r="E264" s="17">
        <v>100000</v>
      </c>
      <c r="F264" s="17">
        <v>0</v>
      </c>
      <c r="G264" s="17">
        <f t="shared" si="10"/>
        <v>0</v>
      </c>
      <c r="H264" s="166">
        <f t="shared" si="11"/>
        <v>100000</v>
      </c>
      <c r="I264" s="143"/>
      <c r="J264" s="107">
        <v>0</v>
      </c>
    </row>
    <row r="265" spans="1:10" s="3" customFormat="1" ht="20.25" customHeight="1">
      <c r="A265" s="12"/>
      <c r="B265" s="16"/>
      <c r="C265" s="18"/>
      <c r="D265" s="14"/>
      <c r="E265" s="17"/>
      <c r="F265" s="17"/>
      <c r="G265" s="17"/>
      <c r="H265" s="177"/>
      <c r="I265" s="143"/>
      <c r="J265" s="107"/>
    </row>
    <row r="266" spans="1:10" s="3" customFormat="1" ht="20.25" customHeight="1">
      <c r="A266" s="94"/>
      <c r="B266" s="86"/>
      <c r="C266" s="87"/>
      <c r="D266" s="21"/>
      <c r="E266" s="43"/>
      <c r="F266" s="43"/>
      <c r="G266" s="17"/>
      <c r="H266" s="177"/>
      <c r="I266" s="159"/>
      <c r="J266" s="107"/>
    </row>
    <row r="267" spans="1:10" s="3" customFormat="1" ht="20.25" customHeight="1">
      <c r="A267" s="25"/>
      <c r="B267" s="26"/>
      <c r="C267" s="27"/>
      <c r="D267" s="28"/>
      <c r="E267" s="115"/>
      <c r="F267" s="115"/>
      <c r="G267" s="17"/>
      <c r="H267" s="177"/>
      <c r="I267" s="153"/>
      <c r="J267" s="107"/>
    </row>
    <row r="268" spans="1:10" s="55" customFormat="1" ht="20.25" customHeight="1">
      <c r="A268" s="79"/>
      <c r="B268" s="80"/>
      <c r="C268" s="81"/>
      <c r="D268" s="82" t="s">
        <v>76</v>
      </c>
      <c r="E268" s="160">
        <f>SUM(E234:E267)</f>
        <v>2491100</v>
      </c>
      <c r="F268" s="160">
        <f>SUM(F234:F267)</f>
        <v>372230</v>
      </c>
      <c r="G268" s="160">
        <f>SUM(G234:G267)</f>
        <v>666704</v>
      </c>
      <c r="H268" s="186">
        <f>SUM(H234:H267)</f>
        <v>1824396</v>
      </c>
      <c r="I268" s="161"/>
      <c r="J268" s="233">
        <f>SUM(J234:J267)</f>
        <v>294474</v>
      </c>
    </row>
    <row r="269" spans="1:10" s="55" customFormat="1" ht="22.5" customHeight="1" thickBot="1">
      <c r="A269" s="98"/>
      <c r="B269" s="83"/>
      <c r="C269" s="50"/>
      <c r="D269" s="75" t="s">
        <v>50</v>
      </c>
      <c r="E269" s="162">
        <f>E268+E220+E158+E133+E67</f>
        <v>18000000</v>
      </c>
      <c r="F269" s="162">
        <f>F268+F220+F158+F133+F67</f>
        <v>3373929.2</v>
      </c>
      <c r="G269" s="162">
        <f>G268+G220+G158+G133+G67</f>
        <v>6656787.919999999</v>
      </c>
      <c r="H269" s="162">
        <f>H268+H220+H158+H133+H67</f>
        <v>11343212.08</v>
      </c>
      <c r="I269" s="163"/>
      <c r="J269" s="234">
        <f>J268+J220+J158+J133+J67</f>
        <v>3311880.72</v>
      </c>
    </row>
    <row r="270" spans="1:10" s="2" customFormat="1" ht="22.5" customHeight="1" thickTop="1">
      <c r="A270" s="78"/>
      <c r="B270" s="7"/>
      <c r="C270" s="9"/>
      <c r="D270" s="35"/>
      <c r="E270" s="187"/>
      <c r="F270" s="187"/>
      <c r="G270" s="187"/>
      <c r="H270" s="188"/>
      <c r="I270" s="140"/>
      <c r="J270" s="108"/>
    </row>
    <row r="271" spans="1:10" s="2" customFormat="1" ht="22.5" customHeight="1">
      <c r="A271" s="78"/>
      <c r="B271" s="7"/>
      <c r="C271" s="9"/>
      <c r="D271" s="35"/>
      <c r="E271" s="187"/>
      <c r="F271" s="187"/>
      <c r="G271" s="187"/>
      <c r="H271" s="188"/>
      <c r="I271" s="140"/>
      <c r="J271" s="108"/>
    </row>
    <row r="272" spans="1:10" s="2" customFormat="1" ht="22.5" customHeight="1">
      <c r="A272" s="78"/>
      <c r="B272" s="7"/>
      <c r="C272" s="9"/>
      <c r="D272" s="35"/>
      <c r="E272" s="187"/>
      <c r="F272" s="187"/>
      <c r="G272" s="187"/>
      <c r="H272" s="188"/>
      <c r="I272" s="140"/>
      <c r="J272" s="108"/>
    </row>
    <row r="273" spans="1:10" s="194" customFormat="1" ht="22.5" customHeight="1">
      <c r="A273" s="197"/>
      <c r="B273" s="196">
        <v>26</v>
      </c>
      <c r="C273" s="210" t="s">
        <v>100</v>
      </c>
      <c r="D273" s="215"/>
      <c r="E273" s="198">
        <v>216200</v>
      </c>
      <c r="F273" s="198">
        <v>80000</v>
      </c>
      <c r="G273" s="198">
        <f>+F273</f>
        <v>80000</v>
      </c>
      <c r="H273" s="198">
        <f>E273-G273</f>
        <v>136200</v>
      </c>
      <c r="I273" s="199"/>
      <c r="J273" s="193"/>
    </row>
    <row r="274" spans="1:10" s="194" customFormat="1" ht="22.5" customHeight="1">
      <c r="A274" s="197"/>
      <c r="B274" s="196">
        <v>27</v>
      </c>
      <c r="C274" s="215" t="s">
        <v>101</v>
      </c>
      <c r="D274" s="215"/>
      <c r="E274" s="198">
        <v>85000</v>
      </c>
      <c r="F274" s="198">
        <f>251+36500+3375+15980+28894</f>
        <v>85000</v>
      </c>
      <c r="G274" s="198">
        <f>+F274</f>
        <v>85000</v>
      </c>
      <c r="H274" s="198">
        <f>E274-G274</f>
        <v>0</v>
      </c>
      <c r="I274" s="199"/>
      <c r="J274" s="193"/>
    </row>
    <row r="275" spans="1:10" s="194" customFormat="1" ht="22.5" customHeight="1">
      <c r="A275" s="197"/>
      <c r="B275" s="196"/>
      <c r="C275" s="215"/>
      <c r="D275" s="206" t="s">
        <v>70</v>
      </c>
      <c r="E275" s="198">
        <f>SUM(E273:E274)</f>
        <v>301200</v>
      </c>
      <c r="F275" s="198">
        <f>SUM(F273:F274)</f>
        <v>165000</v>
      </c>
      <c r="G275" s="198">
        <f>SUM(G273:G274)</f>
        <v>165000</v>
      </c>
      <c r="H275" s="198">
        <f>E275-G275</f>
        <v>136200</v>
      </c>
      <c r="I275" s="199"/>
      <c r="J275" s="193"/>
    </row>
    <row r="276" spans="1:10" s="194" customFormat="1" ht="22.5" customHeight="1">
      <c r="A276" s="197"/>
      <c r="B276" s="263" t="s">
        <v>77</v>
      </c>
      <c r="C276" s="264"/>
      <c r="D276" s="264"/>
      <c r="E276" s="198"/>
      <c r="F276" s="198"/>
      <c r="G276" s="198"/>
      <c r="H276" s="198"/>
      <c r="I276" s="199"/>
      <c r="J276" s="193"/>
    </row>
    <row r="277" spans="1:10" s="194" customFormat="1" ht="22.5" customHeight="1">
      <c r="A277" s="197"/>
      <c r="B277" s="196">
        <v>1</v>
      </c>
      <c r="C277" s="215" t="s">
        <v>78</v>
      </c>
      <c r="D277" s="206"/>
      <c r="E277" s="198">
        <v>762500</v>
      </c>
      <c r="F277" s="198">
        <v>0</v>
      </c>
      <c r="G277" s="198">
        <v>760000</v>
      </c>
      <c r="H277" s="198">
        <f aca="true" t="shared" si="12" ref="H277:H309">E277-G277</f>
        <v>2500</v>
      </c>
      <c r="I277" s="199"/>
      <c r="J277" s="193"/>
    </row>
    <row r="278" spans="1:10" s="194" customFormat="1" ht="22.5" customHeight="1">
      <c r="A278" s="197"/>
      <c r="B278" s="196">
        <v>2</v>
      </c>
      <c r="C278" s="197" t="s">
        <v>79</v>
      </c>
      <c r="D278" s="206"/>
      <c r="E278" s="198">
        <v>239600</v>
      </c>
      <c r="F278" s="198">
        <v>0</v>
      </c>
      <c r="G278" s="198">
        <f>238000+F278</f>
        <v>238000</v>
      </c>
      <c r="H278" s="198">
        <f t="shared" si="12"/>
        <v>1600</v>
      </c>
      <c r="I278" s="199"/>
      <c r="J278" s="193"/>
    </row>
    <row r="279" spans="1:10" s="194" customFormat="1" ht="22.5" customHeight="1">
      <c r="A279" s="197"/>
      <c r="B279" s="196">
        <v>3</v>
      </c>
      <c r="C279" s="197" t="s">
        <v>80</v>
      </c>
      <c r="D279" s="206"/>
      <c r="E279" s="198">
        <v>877000</v>
      </c>
      <c r="F279" s="198">
        <v>0</v>
      </c>
      <c r="G279" s="198">
        <v>875000</v>
      </c>
      <c r="H279" s="198">
        <f t="shared" si="12"/>
        <v>2000</v>
      </c>
      <c r="I279" s="199"/>
      <c r="J279" s="193"/>
    </row>
    <row r="280" spans="1:10" s="194" customFormat="1" ht="22.5" customHeight="1">
      <c r="A280" s="197"/>
      <c r="B280" s="196">
        <v>4</v>
      </c>
      <c r="C280" s="197" t="s">
        <v>81</v>
      </c>
      <c r="D280" s="206"/>
      <c r="E280" s="198">
        <v>602600</v>
      </c>
      <c r="F280" s="198">
        <v>0</v>
      </c>
      <c r="G280" s="198">
        <f>602000+F280</f>
        <v>602000</v>
      </c>
      <c r="H280" s="198">
        <f t="shared" si="12"/>
        <v>600</v>
      </c>
      <c r="I280" s="199"/>
      <c r="J280" s="193"/>
    </row>
    <row r="281" spans="1:10" s="194" customFormat="1" ht="22.5" customHeight="1">
      <c r="A281" s="197"/>
      <c r="B281" s="196">
        <v>5</v>
      </c>
      <c r="C281" s="197" t="s">
        <v>82</v>
      </c>
      <c r="D281" s="206"/>
      <c r="E281" s="198">
        <v>92000</v>
      </c>
      <c r="F281" s="198">
        <v>0</v>
      </c>
      <c r="G281" s="198">
        <v>92000</v>
      </c>
      <c r="H281" s="198">
        <f t="shared" si="12"/>
        <v>0</v>
      </c>
      <c r="I281" s="199"/>
      <c r="J281" s="193"/>
    </row>
    <row r="282" spans="1:10" s="194" customFormat="1" ht="22.5" customHeight="1">
      <c r="A282" s="197"/>
      <c r="B282" s="196">
        <v>6</v>
      </c>
      <c r="C282" s="197" t="s">
        <v>83</v>
      </c>
      <c r="D282" s="206"/>
      <c r="E282" s="198">
        <v>66500</v>
      </c>
      <c r="F282" s="198">
        <v>0</v>
      </c>
      <c r="G282" s="198">
        <v>66500</v>
      </c>
      <c r="H282" s="198">
        <f t="shared" si="12"/>
        <v>0</v>
      </c>
      <c r="I282" s="199"/>
      <c r="J282" s="193"/>
    </row>
    <row r="283" spans="1:10" s="190" customFormat="1" ht="22.5" customHeight="1">
      <c r="A283" s="197"/>
      <c r="B283" s="196">
        <v>7</v>
      </c>
      <c r="C283" s="211" t="s">
        <v>84</v>
      </c>
      <c r="D283" s="206"/>
      <c r="E283" s="198">
        <v>6000</v>
      </c>
      <c r="F283" s="198">
        <v>0</v>
      </c>
      <c r="G283" s="198">
        <v>6000</v>
      </c>
      <c r="H283" s="198">
        <f t="shared" si="12"/>
        <v>0</v>
      </c>
      <c r="I283" s="199"/>
      <c r="J283" s="193"/>
    </row>
    <row r="284" spans="1:10" s="190" customFormat="1" ht="21.75" customHeight="1">
      <c r="A284" s="197"/>
      <c r="B284" s="196">
        <v>8</v>
      </c>
      <c r="C284" s="262" t="s">
        <v>85</v>
      </c>
      <c r="D284" s="262"/>
      <c r="E284" s="198">
        <v>224000</v>
      </c>
      <c r="F284" s="198">
        <v>0</v>
      </c>
      <c r="G284" s="198">
        <v>222000</v>
      </c>
      <c r="H284" s="198">
        <f t="shared" si="12"/>
        <v>2000</v>
      </c>
      <c r="I284" s="199"/>
      <c r="J284" s="193"/>
    </row>
    <row r="285" spans="1:10" s="190" customFormat="1" ht="21.75" customHeight="1">
      <c r="A285" s="197"/>
      <c r="B285" s="196">
        <v>9</v>
      </c>
      <c r="C285" s="262" t="s">
        <v>86</v>
      </c>
      <c r="D285" s="262"/>
      <c r="E285" s="198">
        <v>188000</v>
      </c>
      <c r="F285" s="198">
        <v>0</v>
      </c>
      <c r="G285" s="198">
        <v>186000</v>
      </c>
      <c r="H285" s="198">
        <f t="shared" si="12"/>
        <v>2000</v>
      </c>
      <c r="I285" s="199"/>
      <c r="J285" s="193"/>
    </row>
    <row r="286" spans="1:10" s="190" customFormat="1" ht="21.75" customHeight="1">
      <c r="A286" s="197"/>
      <c r="B286" s="196">
        <v>10</v>
      </c>
      <c r="C286" s="262" t="s">
        <v>87</v>
      </c>
      <c r="D286" s="262"/>
      <c r="E286" s="198">
        <v>256000</v>
      </c>
      <c r="F286" s="198">
        <v>0</v>
      </c>
      <c r="G286" s="198">
        <v>254500</v>
      </c>
      <c r="H286" s="198">
        <f t="shared" si="12"/>
        <v>1500</v>
      </c>
      <c r="I286" s="199"/>
      <c r="J286" s="193"/>
    </row>
    <row r="287" spans="1:10" s="190" customFormat="1" ht="21.75" customHeight="1">
      <c r="A287" s="197"/>
      <c r="B287" s="196">
        <v>11</v>
      </c>
      <c r="C287" s="262" t="s">
        <v>88</v>
      </c>
      <c r="D287" s="262"/>
      <c r="E287" s="198">
        <v>160500</v>
      </c>
      <c r="F287" s="198">
        <v>0</v>
      </c>
      <c r="G287" s="198">
        <v>160000</v>
      </c>
      <c r="H287" s="198">
        <f t="shared" si="12"/>
        <v>500</v>
      </c>
      <c r="I287" s="199"/>
      <c r="J287" s="193"/>
    </row>
    <row r="288" spans="1:10" s="190" customFormat="1" ht="21.75" customHeight="1">
      <c r="A288" s="201"/>
      <c r="B288" s="212" t="s">
        <v>71</v>
      </c>
      <c r="C288" s="215"/>
      <c r="D288" s="215"/>
      <c r="E288" s="198"/>
      <c r="F288" s="198"/>
      <c r="G288" s="198"/>
      <c r="H288" s="198">
        <f t="shared" si="12"/>
        <v>0</v>
      </c>
      <c r="I288" s="199"/>
      <c r="J288" s="193"/>
    </row>
    <row r="289" spans="1:10" s="190" customFormat="1" ht="19.5" customHeight="1">
      <c r="A289" s="197"/>
      <c r="B289" s="217">
        <v>1</v>
      </c>
      <c r="C289" s="215" t="s">
        <v>89</v>
      </c>
      <c r="D289" s="215"/>
      <c r="E289" s="198">
        <v>1290000</v>
      </c>
      <c r="F289" s="198">
        <v>1290000</v>
      </c>
      <c r="G289" s="198">
        <f>0+F289</f>
        <v>1290000</v>
      </c>
      <c r="H289" s="198">
        <f t="shared" si="12"/>
        <v>0</v>
      </c>
      <c r="I289" s="199"/>
      <c r="J289" s="193"/>
    </row>
    <row r="290" spans="1:10" s="190" customFormat="1" ht="19.5" customHeight="1">
      <c r="A290" s="197"/>
      <c r="B290" s="217">
        <v>2</v>
      </c>
      <c r="C290" s="215" t="s">
        <v>99</v>
      </c>
      <c r="D290" s="215"/>
      <c r="E290" s="198">
        <v>210000</v>
      </c>
      <c r="F290" s="198">
        <v>198400</v>
      </c>
      <c r="G290" s="198">
        <f>0+F290</f>
        <v>198400</v>
      </c>
      <c r="H290" s="198">
        <f t="shared" si="12"/>
        <v>11600</v>
      </c>
      <c r="I290" s="199"/>
      <c r="J290" s="193"/>
    </row>
    <row r="291" spans="1:10" s="190" customFormat="1" ht="21.75" customHeight="1">
      <c r="A291" s="197"/>
      <c r="B291" s="217">
        <v>3</v>
      </c>
      <c r="C291" s="215" t="s">
        <v>67</v>
      </c>
      <c r="D291" s="215"/>
      <c r="E291" s="198">
        <v>10006.95</v>
      </c>
      <c r="F291" s="198">
        <v>0</v>
      </c>
      <c r="G291" s="198">
        <f>10006.95+F291</f>
        <v>10006.95</v>
      </c>
      <c r="H291" s="198">
        <f t="shared" si="12"/>
        <v>0</v>
      </c>
      <c r="I291" s="199"/>
      <c r="J291" s="193"/>
    </row>
    <row r="292" spans="2:10" s="197" customFormat="1" ht="18" customHeight="1">
      <c r="B292" s="217">
        <v>4</v>
      </c>
      <c r="C292" s="215" t="s">
        <v>90</v>
      </c>
      <c r="D292" s="215"/>
      <c r="E292" s="198">
        <v>9419.3</v>
      </c>
      <c r="F292" s="198">
        <v>0</v>
      </c>
      <c r="G292" s="198">
        <f>9419.3+F292</f>
        <v>9419.3</v>
      </c>
      <c r="H292" s="198">
        <f t="shared" si="12"/>
        <v>0</v>
      </c>
      <c r="I292" s="199"/>
      <c r="J292" s="205"/>
    </row>
    <row r="293" spans="2:10" s="197" customFormat="1" ht="18" customHeight="1">
      <c r="B293" s="217"/>
      <c r="C293" s="215"/>
      <c r="D293" s="206" t="s">
        <v>29</v>
      </c>
      <c r="E293" s="198">
        <f>SUM(E277:E292)</f>
        <v>4994126.25</v>
      </c>
      <c r="F293" s="198">
        <f>SUM(F277:F292)</f>
        <v>1488400</v>
      </c>
      <c r="G293" s="198">
        <f>SUM(G277:G292)</f>
        <v>4969826.25</v>
      </c>
      <c r="H293" s="198">
        <f>E293-G293</f>
        <v>24300</v>
      </c>
      <c r="I293" s="199"/>
      <c r="J293" s="205"/>
    </row>
    <row r="294" spans="2:10" s="197" customFormat="1" ht="18" customHeight="1">
      <c r="B294" s="217"/>
      <c r="C294" s="215"/>
      <c r="D294" s="206" t="s">
        <v>30</v>
      </c>
      <c r="E294" s="198">
        <f>E293</f>
        <v>4994126.25</v>
      </c>
      <c r="F294" s="198">
        <f>F293</f>
        <v>1488400</v>
      </c>
      <c r="G294" s="198">
        <f>G293</f>
        <v>4969826.25</v>
      </c>
      <c r="H294" s="198">
        <f>H293</f>
        <v>24300</v>
      </c>
      <c r="I294" s="199"/>
      <c r="J294" s="205"/>
    </row>
    <row r="295" spans="2:10" s="197" customFormat="1" ht="18" customHeight="1">
      <c r="B295" s="217">
        <v>5</v>
      </c>
      <c r="C295" s="215" t="s">
        <v>91</v>
      </c>
      <c r="D295" s="215"/>
      <c r="E295" s="198">
        <v>5500</v>
      </c>
      <c r="F295" s="198">
        <v>0</v>
      </c>
      <c r="G295" s="198">
        <v>5500</v>
      </c>
      <c r="H295" s="198">
        <f t="shared" si="12"/>
        <v>0</v>
      </c>
      <c r="I295" s="199"/>
      <c r="J295" s="205"/>
    </row>
    <row r="296" spans="2:10" s="197" customFormat="1" ht="18" customHeight="1">
      <c r="B296" s="217">
        <v>6</v>
      </c>
      <c r="C296" s="215" t="s">
        <v>93</v>
      </c>
      <c r="D296" s="215"/>
      <c r="E296" s="198">
        <v>12081</v>
      </c>
      <c r="F296" s="198">
        <v>0</v>
      </c>
      <c r="G296" s="198">
        <v>0</v>
      </c>
      <c r="H296" s="198">
        <f t="shared" si="12"/>
        <v>12081</v>
      </c>
      <c r="I296" s="199"/>
      <c r="J296" s="205"/>
    </row>
    <row r="297" spans="2:10" s="197" customFormat="1" ht="18" customHeight="1">
      <c r="B297" s="217">
        <v>7</v>
      </c>
      <c r="C297" s="215" t="s">
        <v>92</v>
      </c>
      <c r="D297" s="215"/>
      <c r="E297" s="198">
        <v>6426</v>
      </c>
      <c r="F297" s="198">
        <v>0</v>
      </c>
      <c r="G297" s="198">
        <v>0</v>
      </c>
      <c r="H297" s="198">
        <f t="shared" si="12"/>
        <v>6426</v>
      </c>
      <c r="I297" s="199"/>
      <c r="J297" s="205"/>
    </row>
    <row r="298" spans="2:10" s="197" customFormat="1" ht="18" customHeight="1">
      <c r="B298" s="217">
        <v>8</v>
      </c>
      <c r="C298" s="215" t="s">
        <v>68</v>
      </c>
      <c r="D298" s="215"/>
      <c r="E298" s="198">
        <v>1407</v>
      </c>
      <c r="F298" s="198">
        <v>0</v>
      </c>
      <c r="G298" s="198">
        <v>0</v>
      </c>
      <c r="H298" s="198">
        <f t="shared" si="12"/>
        <v>1407</v>
      </c>
      <c r="I298" s="199"/>
      <c r="J298" s="205"/>
    </row>
    <row r="299" spans="2:10" s="197" customFormat="1" ht="18" customHeight="1">
      <c r="B299" s="217">
        <v>9</v>
      </c>
      <c r="C299" s="215" t="s">
        <v>94</v>
      </c>
      <c r="D299" s="215"/>
      <c r="E299" s="198">
        <v>10000</v>
      </c>
      <c r="F299" s="198">
        <v>0</v>
      </c>
      <c r="G299" s="198">
        <v>0</v>
      </c>
      <c r="H299" s="198">
        <f t="shared" si="12"/>
        <v>10000</v>
      </c>
      <c r="I299" s="199"/>
      <c r="J299" s="205"/>
    </row>
    <row r="300" spans="2:10" s="197" customFormat="1" ht="18" customHeight="1">
      <c r="B300" s="217">
        <v>10</v>
      </c>
      <c r="C300" s="215" t="s">
        <v>95</v>
      </c>
      <c r="D300" s="215"/>
      <c r="E300" s="198">
        <v>5.6</v>
      </c>
      <c r="F300" s="198">
        <v>0</v>
      </c>
      <c r="G300" s="198">
        <v>0</v>
      </c>
      <c r="H300" s="198">
        <f t="shared" si="12"/>
        <v>5.6</v>
      </c>
      <c r="I300" s="199"/>
      <c r="J300" s="205"/>
    </row>
    <row r="301" spans="2:10" s="197" customFormat="1" ht="15.75" customHeight="1">
      <c r="B301" s="217">
        <v>11</v>
      </c>
      <c r="C301" s="215" t="s">
        <v>96</v>
      </c>
      <c r="D301" s="215"/>
      <c r="E301" s="198">
        <v>38700.28</v>
      </c>
      <c r="F301" s="198">
        <f>4535.51+12680.45+9902.97</f>
        <v>27118.93</v>
      </c>
      <c r="G301" s="198">
        <f>8862.13+F301</f>
        <v>35981.06</v>
      </c>
      <c r="H301" s="198">
        <f t="shared" si="12"/>
        <v>2719.220000000001</v>
      </c>
      <c r="I301" s="199"/>
      <c r="J301" s="205"/>
    </row>
    <row r="302" spans="1:10" s="201" customFormat="1" ht="18" customHeight="1">
      <c r="A302" s="197"/>
      <c r="B302" s="217">
        <v>12</v>
      </c>
      <c r="C302" s="215" t="s">
        <v>69</v>
      </c>
      <c r="D302" s="215"/>
      <c r="E302" s="198">
        <v>1800</v>
      </c>
      <c r="F302" s="198">
        <v>0</v>
      </c>
      <c r="G302" s="198">
        <f>0+F302</f>
        <v>0</v>
      </c>
      <c r="H302" s="198">
        <f t="shared" si="12"/>
        <v>1800</v>
      </c>
      <c r="I302" s="199"/>
      <c r="J302" s="205"/>
    </row>
    <row r="303" spans="2:10" s="197" customFormat="1" ht="16.5" customHeight="1">
      <c r="B303" s="217">
        <v>13</v>
      </c>
      <c r="C303" s="215" t="s">
        <v>97</v>
      </c>
      <c r="D303" s="215"/>
      <c r="E303" s="198">
        <v>20000</v>
      </c>
      <c r="F303" s="198">
        <f>5000+2400+990+1600+10000</f>
        <v>19990</v>
      </c>
      <c r="G303" s="198">
        <f>0+F303</f>
        <v>19990</v>
      </c>
      <c r="H303" s="198">
        <f t="shared" si="12"/>
        <v>10</v>
      </c>
      <c r="I303" s="199"/>
      <c r="J303" s="205"/>
    </row>
    <row r="304" spans="2:10" s="197" customFormat="1" ht="16.5" customHeight="1">
      <c r="B304" s="217">
        <v>14</v>
      </c>
      <c r="C304" s="215" t="s">
        <v>98</v>
      </c>
      <c r="D304" s="215"/>
      <c r="E304" s="198">
        <v>20000</v>
      </c>
      <c r="F304" s="198">
        <v>0</v>
      </c>
      <c r="G304" s="198">
        <f>19968+F304</f>
        <v>19968</v>
      </c>
      <c r="H304" s="198">
        <f t="shared" si="12"/>
        <v>32</v>
      </c>
      <c r="I304" s="199"/>
      <c r="J304" s="205"/>
    </row>
    <row r="305" spans="2:10" s="197" customFormat="1" ht="16.5" customHeight="1">
      <c r="B305" s="217"/>
      <c r="C305" s="215"/>
      <c r="D305" s="215"/>
      <c r="E305" s="198"/>
      <c r="F305" s="198"/>
      <c r="G305" s="198"/>
      <c r="H305" s="198"/>
      <c r="I305" s="199"/>
      <c r="J305" s="205"/>
    </row>
    <row r="306" spans="2:10" s="197" customFormat="1" ht="16.5" customHeight="1">
      <c r="B306" s="216" t="s">
        <v>102</v>
      </c>
      <c r="C306" s="215"/>
      <c r="D306" s="215"/>
      <c r="E306" s="198"/>
      <c r="F306" s="198"/>
      <c r="G306" s="198">
        <f>0+F306</f>
        <v>0</v>
      </c>
      <c r="H306" s="198">
        <f t="shared" si="12"/>
        <v>0</v>
      </c>
      <c r="I306" s="199"/>
      <c r="J306" s="205"/>
    </row>
    <row r="307" spans="2:10" s="197" customFormat="1" ht="16.5" customHeight="1">
      <c r="B307" s="217">
        <v>1</v>
      </c>
      <c r="C307" s="215" t="s">
        <v>103</v>
      </c>
      <c r="D307" s="215"/>
      <c r="E307" s="198">
        <v>2597000</v>
      </c>
      <c r="F307" s="198">
        <v>2597000</v>
      </c>
      <c r="G307" s="198">
        <f>0+F307</f>
        <v>2597000</v>
      </c>
      <c r="H307" s="198">
        <f t="shared" si="12"/>
        <v>0</v>
      </c>
      <c r="I307" s="199"/>
      <c r="J307" s="205"/>
    </row>
    <row r="308" spans="1:10" s="201" customFormat="1" ht="16.5" customHeight="1">
      <c r="A308" s="197"/>
      <c r="B308" s="217"/>
      <c r="C308" s="215" t="s">
        <v>104</v>
      </c>
      <c r="D308" s="215"/>
      <c r="E308" s="198"/>
      <c r="F308" s="198"/>
      <c r="G308" s="198">
        <f>0+F308</f>
        <v>0</v>
      </c>
      <c r="H308" s="198">
        <f t="shared" si="12"/>
        <v>0</v>
      </c>
      <c r="I308" s="199"/>
      <c r="J308" s="205"/>
    </row>
    <row r="309" spans="1:10" s="201" customFormat="1" ht="16.5" customHeight="1">
      <c r="A309" s="197"/>
      <c r="B309" s="217">
        <v>2</v>
      </c>
      <c r="C309" s="215" t="s">
        <v>105</v>
      </c>
      <c r="D309" s="215"/>
      <c r="E309" s="198">
        <v>403000</v>
      </c>
      <c r="F309" s="198">
        <v>0</v>
      </c>
      <c r="G309" s="198">
        <f>0+F309</f>
        <v>0</v>
      </c>
      <c r="H309" s="198">
        <f t="shared" si="12"/>
        <v>403000</v>
      </c>
      <c r="I309" s="199"/>
      <c r="J309" s="205"/>
    </row>
    <row r="310" spans="1:10" s="209" customFormat="1" ht="16.5" customHeight="1">
      <c r="A310" s="197"/>
      <c r="B310" s="201"/>
      <c r="C310" s="202"/>
      <c r="D310" s="203" t="s">
        <v>70</v>
      </c>
      <c r="E310" s="191">
        <f>SUM(E294:E309)</f>
        <v>8110046.13</v>
      </c>
      <c r="F310" s="191">
        <f>SUM(F294:F309)</f>
        <v>4132508.9299999997</v>
      </c>
      <c r="G310" s="191">
        <f>SUM(G294:G309)</f>
        <v>7648265.31</v>
      </c>
      <c r="H310" s="191">
        <f>SUM(H294:H309)</f>
        <v>461780.82</v>
      </c>
      <c r="I310" s="195"/>
      <c r="J310" s="208"/>
    </row>
    <row r="311" spans="1:10" s="209" customFormat="1" ht="16.5" customHeight="1">
      <c r="A311" s="201"/>
      <c r="B311" s="201"/>
      <c r="C311" s="202"/>
      <c r="D311" s="203" t="s">
        <v>72</v>
      </c>
      <c r="E311" s="191" t="e">
        <f>SUM(#REF!+E275+E310)</f>
        <v>#REF!</v>
      </c>
      <c r="F311" s="191" t="e">
        <f>SUM(#REF!+F275+F310)</f>
        <v>#REF!</v>
      </c>
      <c r="G311" s="191" t="e">
        <f>SUM(#REF!+G275+G310)</f>
        <v>#REF!</v>
      </c>
      <c r="H311" s="191" t="e">
        <f>SUM(#REF!+H275+H310)</f>
        <v>#REF!</v>
      </c>
      <c r="I311" s="195"/>
      <c r="J311" s="208"/>
    </row>
    <row r="312" spans="1:10" s="209" customFormat="1" ht="18" customHeight="1">
      <c r="A312" s="201"/>
      <c r="E312" s="192"/>
      <c r="F312" s="192"/>
      <c r="G312" s="192"/>
      <c r="H312" s="192"/>
      <c r="I312" s="192"/>
      <c r="J312" s="208"/>
    </row>
    <row r="313" spans="5:10" s="209" customFormat="1" ht="17.25" customHeight="1">
      <c r="E313" s="192"/>
      <c r="F313" s="192"/>
      <c r="G313" s="192"/>
      <c r="H313" s="192"/>
      <c r="I313" s="192"/>
      <c r="J313" s="208"/>
    </row>
    <row r="314" spans="5:10" s="209" customFormat="1" ht="21.75">
      <c r="E314" s="192"/>
      <c r="F314" s="192"/>
      <c r="G314" s="192"/>
      <c r="H314" s="192"/>
      <c r="I314" s="192"/>
      <c r="J314" s="208"/>
    </row>
    <row r="315" spans="5:10" s="209" customFormat="1" ht="21.75">
      <c r="E315" s="192"/>
      <c r="F315" s="192"/>
      <c r="G315" s="192"/>
      <c r="H315" s="192"/>
      <c r="I315" s="192"/>
      <c r="J315" s="208"/>
    </row>
    <row r="316" spans="5:10" s="209" customFormat="1" ht="18.75" customHeight="1">
      <c r="E316" s="192"/>
      <c r="F316" s="192"/>
      <c r="G316" s="192"/>
      <c r="H316" s="192"/>
      <c r="I316" s="192"/>
      <c r="J316" s="208"/>
    </row>
    <row r="317" spans="5:10" s="209" customFormat="1" ht="21.75">
      <c r="E317" s="192"/>
      <c r="F317" s="192"/>
      <c r="G317" s="192"/>
      <c r="H317" s="192"/>
      <c r="I317" s="192"/>
      <c r="J317" s="208"/>
    </row>
    <row r="318" spans="5:10" s="209" customFormat="1" ht="21.75">
      <c r="E318" s="192"/>
      <c r="F318" s="192"/>
      <c r="G318" s="192"/>
      <c r="H318" s="192"/>
      <c r="I318" s="192"/>
      <c r="J318" s="208"/>
    </row>
    <row r="319" spans="5:10" s="209" customFormat="1" ht="21.75">
      <c r="E319" s="192"/>
      <c r="F319" s="192"/>
      <c r="G319" s="192"/>
      <c r="H319" s="192"/>
      <c r="I319" s="192"/>
      <c r="J319" s="208"/>
    </row>
    <row r="320" spans="5:10" s="209" customFormat="1" ht="21.75">
      <c r="E320" s="192"/>
      <c r="F320" s="192"/>
      <c r="G320" s="192"/>
      <c r="H320" s="192"/>
      <c r="I320" s="192"/>
      <c r="J320" s="208"/>
    </row>
    <row r="321" spans="5:10" s="209" customFormat="1" ht="21.75">
      <c r="E321" s="192"/>
      <c r="F321" s="192"/>
      <c r="G321" s="192"/>
      <c r="H321" s="192"/>
      <c r="I321" s="192"/>
      <c r="J321" s="208"/>
    </row>
    <row r="322" spans="5:10" s="209" customFormat="1" ht="21.75">
      <c r="E322" s="192"/>
      <c r="F322" s="192"/>
      <c r="G322" s="192"/>
      <c r="H322" s="192"/>
      <c r="I322" s="192"/>
      <c r="J322" s="208"/>
    </row>
    <row r="323" spans="5:10" s="209" customFormat="1" ht="21.75">
      <c r="E323" s="192"/>
      <c r="F323" s="192"/>
      <c r="G323" s="192"/>
      <c r="H323" s="192"/>
      <c r="I323" s="192"/>
      <c r="J323" s="208"/>
    </row>
    <row r="324" spans="5:10" s="209" customFormat="1" ht="21.75">
      <c r="E324" s="192"/>
      <c r="F324" s="192"/>
      <c r="G324" s="192"/>
      <c r="H324" s="192"/>
      <c r="I324" s="192"/>
      <c r="J324" s="208"/>
    </row>
    <row r="325" spans="5:10" s="209" customFormat="1" ht="21.75">
      <c r="E325" s="192"/>
      <c r="F325" s="192"/>
      <c r="G325" s="192"/>
      <c r="H325" s="192"/>
      <c r="I325" s="192"/>
      <c r="J325" s="208"/>
    </row>
    <row r="326" spans="5:10" s="209" customFormat="1" ht="21.75">
      <c r="E326" s="192"/>
      <c r="F326" s="192"/>
      <c r="G326" s="192"/>
      <c r="H326" s="192"/>
      <c r="I326" s="192"/>
      <c r="J326" s="208"/>
    </row>
    <row r="327" spans="5:10" s="209" customFormat="1" ht="21.75">
      <c r="E327" s="192"/>
      <c r="F327" s="192"/>
      <c r="G327" s="192"/>
      <c r="H327" s="192"/>
      <c r="I327" s="192"/>
      <c r="J327" s="208"/>
    </row>
    <row r="328" spans="5:10" s="209" customFormat="1" ht="21.75">
      <c r="E328" s="192"/>
      <c r="F328" s="192"/>
      <c r="G328" s="192"/>
      <c r="H328" s="192"/>
      <c r="I328" s="192"/>
      <c r="J328" s="208"/>
    </row>
    <row r="329" spans="1:10" s="209" customFormat="1" ht="21.75">
      <c r="A329" s="10"/>
      <c r="B329" s="10"/>
      <c r="C329" s="10"/>
      <c r="D329" s="10"/>
      <c r="E329" s="173"/>
      <c r="F329" s="173"/>
      <c r="G329" s="173"/>
      <c r="H329" s="173"/>
      <c r="I329" s="140"/>
      <c r="J329" s="208"/>
    </row>
    <row r="330" spans="1:10" s="209" customFormat="1" ht="21.75">
      <c r="A330" s="10"/>
      <c r="B330" s="10"/>
      <c r="C330" s="10"/>
      <c r="D330" s="10"/>
      <c r="E330" s="173"/>
      <c r="F330" s="173"/>
      <c r="G330" s="173"/>
      <c r="H330" s="173"/>
      <c r="I330" s="140"/>
      <c r="J330" s="208"/>
    </row>
    <row r="331" spans="1:10" s="209" customFormat="1" ht="21.75">
      <c r="A331" s="10"/>
      <c r="B331" s="10"/>
      <c r="C331" s="10"/>
      <c r="D331" s="10"/>
      <c r="E331" s="173"/>
      <c r="F331" s="173"/>
      <c r="G331" s="173"/>
      <c r="H331" s="173"/>
      <c r="I331" s="140"/>
      <c r="J331" s="208"/>
    </row>
    <row r="332" spans="1:10" s="209" customFormat="1" ht="15.75" customHeight="1">
      <c r="A332" s="10"/>
      <c r="B332" s="10"/>
      <c r="C332" s="10"/>
      <c r="D332" s="10"/>
      <c r="E332" s="173"/>
      <c r="F332" s="173"/>
      <c r="G332" s="173"/>
      <c r="H332" s="173"/>
      <c r="I332" s="140"/>
      <c r="J332" s="208"/>
    </row>
    <row r="333" spans="1:10" s="209" customFormat="1" ht="17.25" customHeight="1">
      <c r="A333" s="10"/>
      <c r="B333" s="10"/>
      <c r="C333" s="10"/>
      <c r="D333" s="10"/>
      <c r="E333" s="173"/>
      <c r="F333" s="173"/>
      <c r="G333" s="173"/>
      <c r="H333" s="173"/>
      <c r="I333" s="140"/>
      <c r="J333" s="208"/>
    </row>
    <row r="334" spans="1:10" s="209" customFormat="1" ht="17.25" customHeight="1">
      <c r="A334" s="10"/>
      <c r="B334" s="10"/>
      <c r="C334" s="10"/>
      <c r="D334" s="10"/>
      <c r="E334" s="173"/>
      <c r="F334" s="173"/>
      <c r="G334" s="173"/>
      <c r="H334" s="173"/>
      <c r="I334" s="140"/>
      <c r="J334" s="208"/>
    </row>
    <row r="335" spans="1:10" s="209" customFormat="1" ht="17.25" customHeight="1">
      <c r="A335" s="10"/>
      <c r="B335" s="10"/>
      <c r="C335" s="10"/>
      <c r="D335" s="10"/>
      <c r="E335" s="173"/>
      <c r="F335" s="173"/>
      <c r="G335" s="173"/>
      <c r="H335" s="173"/>
      <c r="I335" s="140"/>
      <c r="J335" s="208"/>
    </row>
    <row r="336" spans="1:10" s="209" customFormat="1" ht="17.25" customHeight="1">
      <c r="A336" s="10"/>
      <c r="B336" s="10"/>
      <c r="C336" s="10"/>
      <c r="D336" s="10"/>
      <c r="E336" s="173"/>
      <c r="F336" s="173"/>
      <c r="G336" s="173"/>
      <c r="H336" s="173"/>
      <c r="I336" s="140"/>
      <c r="J336" s="208"/>
    </row>
    <row r="337" spans="1:10" s="209" customFormat="1" ht="17.25" customHeight="1">
      <c r="A337"/>
      <c r="B337"/>
      <c r="C337"/>
      <c r="D337"/>
      <c r="E337" s="189"/>
      <c r="F337" s="189"/>
      <c r="G337" s="189"/>
      <c r="H337" s="189"/>
      <c r="I337" s="101"/>
      <c r="J337" s="208"/>
    </row>
    <row r="338" spans="1:10" s="209" customFormat="1" ht="17.25" customHeight="1">
      <c r="A338"/>
      <c r="B338"/>
      <c r="C338"/>
      <c r="D338"/>
      <c r="E338" s="189"/>
      <c r="F338" s="189"/>
      <c r="G338" s="189"/>
      <c r="H338" s="189"/>
      <c r="I338" s="101"/>
      <c r="J338" s="208"/>
    </row>
    <row r="339" spans="1:10" s="209" customFormat="1" ht="17.25" customHeight="1">
      <c r="A339"/>
      <c r="B339"/>
      <c r="C339"/>
      <c r="D339"/>
      <c r="E339" s="189"/>
      <c r="F339" s="189"/>
      <c r="G339" s="189"/>
      <c r="H339" s="189"/>
      <c r="I339" s="101"/>
      <c r="J339" s="208"/>
    </row>
    <row r="340" spans="1:10" s="209" customFormat="1" ht="17.25" customHeight="1">
      <c r="A340"/>
      <c r="B340"/>
      <c r="C340"/>
      <c r="D340"/>
      <c r="E340" s="189"/>
      <c r="F340" s="189"/>
      <c r="G340" s="189"/>
      <c r="H340" s="189"/>
      <c r="I340" s="101"/>
      <c r="J340" s="208"/>
    </row>
    <row r="341" spans="1:10" s="209" customFormat="1" ht="17.25" customHeight="1">
      <c r="A341"/>
      <c r="B341"/>
      <c r="C341"/>
      <c r="D341"/>
      <c r="E341" s="189"/>
      <c r="F341" s="189"/>
      <c r="G341" s="189"/>
      <c r="H341" s="189"/>
      <c r="I341" s="101"/>
      <c r="J341" s="208"/>
    </row>
    <row r="342" spans="1:10" s="209" customFormat="1" ht="17.25" customHeight="1">
      <c r="A342"/>
      <c r="B342"/>
      <c r="C342"/>
      <c r="D342"/>
      <c r="E342" s="189"/>
      <c r="F342" s="189"/>
      <c r="G342" s="189"/>
      <c r="H342" s="189"/>
      <c r="I342" s="101"/>
      <c r="J342" s="208"/>
    </row>
    <row r="343" spans="1:10" s="209" customFormat="1" ht="17.25" customHeight="1">
      <c r="A343"/>
      <c r="B343"/>
      <c r="C343"/>
      <c r="D343"/>
      <c r="E343" s="189"/>
      <c r="F343" s="189"/>
      <c r="G343" s="189"/>
      <c r="H343" s="189"/>
      <c r="I343" s="101"/>
      <c r="J343" s="208"/>
    </row>
    <row r="344" spans="1:10" s="209" customFormat="1" ht="17.25" customHeight="1">
      <c r="A344"/>
      <c r="B344"/>
      <c r="C344"/>
      <c r="D344"/>
      <c r="E344" s="189"/>
      <c r="F344" s="189"/>
      <c r="G344" s="189"/>
      <c r="H344" s="189"/>
      <c r="I344" s="101"/>
      <c r="J344" s="208"/>
    </row>
    <row r="345" spans="1:10" s="209" customFormat="1" ht="17.25" customHeight="1">
      <c r="A345"/>
      <c r="B345"/>
      <c r="C345"/>
      <c r="D345"/>
      <c r="E345" s="189"/>
      <c r="F345" s="189"/>
      <c r="G345" s="189"/>
      <c r="H345" s="189"/>
      <c r="I345" s="101"/>
      <c r="J345" s="208"/>
    </row>
    <row r="346" spans="1:10" s="209" customFormat="1" ht="18" customHeight="1">
      <c r="A346"/>
      <c r="B346"/>
      <c r="C346"/>
      <c r="D346"/>
      <c r="E346" s="189"/>
      <c r="F346" s="189"/>
      <c r="G346" s="189"/>
      <c r="H346" s="189"/>
      <c r="I346" s="101"/>
      <c r="J346" s="208"/>
    </row>
    <row r="347" spans="1:10" s="209" customFormat="1" ht="18" customHeight="1">
      <c r="A347"/>
      <c r="B347"/>
      <c r="C347"/>
      <c r="D347"/>
      <c r="E347" s="189"/>
      <c r="F347" s="189"/>
      <c r="G347" s="189"/>
      <c r="H347" s="189"/>
      <c r="I347" s="101"/>
      <c r="J347" s="208"/>
    </row>
    <row r="348" spans="1:10" s="209" customFormat="1" ht="18" customHeight="1">
      <c r="A348"/>
      <c r="B348"/>
      <c r="C348"/>
      <c r="D348"/>
      <c r="E348" s="189"/>
      <c r="F348" s="189"/>
      <c r="G348" s="189"/>
      <c r="H348" s="189"/>
      <c r="I348" s="101"/>
      <c r="J348" s="208"/>
    </row>
    <row r="349" spans="1:10" s="209" customFormat="1" ht="18" customHeight="1">
      <c r="A349"/>
      <c r="B349"/>
      <c r="C349"/>
      <c r="D349"/>
      <c r="E349" s="189"/>
      <c r="F349" s="189"/>
      <c r="G349" s="189"/>
      <c r="H349" s="189"/>
      <c r="I349" s="101"/>
      <c r="J349" s="208"/>
    </row>
    <row r="350" spans="1:10" s="209" customFormat="1" ht="17.25" customHeight="1">
      <c r="A350"/>
      <c r="B350"/>
      <c r="C350"/>
      <c r="D350"/>
      <c r="E350" s="189"/>
      <c r="F350" s="189"/>
      <c r="G350" s="189"/>
      <c r="H350" s="189"/>
      <c r="I350" s="101"/>
      <c r="J350" s="208"/>
    </row>
    <row r="351" spans="1:10" s="209" customFormat="1" ht="21.75">
      <c r="A351"/>
      <c r="B351"/>
      <c r="C351"/>
      <c r="D351"/>
      <c r="E351" s="189"/>
      <c r="F351" s="189"/>
      <c r="G351" s="189"/>
      <c r="H351" s="189"/>
      <c r="I351" s="101"/>
      <c r="J351" s="208"/>
    </row>
    <row r="352" spans="1:10" s="209" customFormat="1" ht="18" customHeight="1">
      <c r="A352"/>
      <c r="B352"/>
      <c r="C352"/>
      <c r="D352"/>
      <c r="E352" s="189"/>
      <c r="F352" s="189"/>
      <c r="G352" s="189"/>
      <c r="H352" s="189"/>
      <c r="I352" s="101"/>
      <c r="J352" s="208"/>
    </row>
    <row r="353" spans="1:10" s="209" customFormat="1" ht="18" customHeight="1">
      <c r="A353"/>
      <c r="B353"/>
      <c r="C353"/>
      <c r="D353"/>
      <c r="E353" s="189"/>
      <c r="F353" s="189"/>
      <c r="G353" s="189"/>
      <c r="H353" s="189"/>
      <c r="I353" s="101"/>
      <c r="J353" s="208"/>
    </row>
    <row r="354" spans="1:10" s="209" customFormat="1" ht="18" customHeight="1">
      <c r="A354"/>
      <c r="B354"/>
      <c r="C354"/>
      <c r="D354"/>
      <c r="E354" s="189"/>
      <c r="F354" s="189"/>
      <c r="G354" s="189"/>
      <c r="H354" s="189"/>
      <c r="I354" s="101"/>
      <c r="J354" s="208"/>
    </row>
    <row r="355" spans="1:10" s="209" customFormat="1" ht="18" customHeight="1">
      <c r="A355"/>
      <c r="B355"/>
      <c r="C355"/>
      <c r="D355"/>
      <c r="E355" s="189"/>
      <c r="F355" s="189"/>
      <c r="G355" s="189"/>
      <c r="H355" s="189"/>
      <c r="I355" s="101"/>
      <c r="J355" s="208"/>
    </row>
    <row r="356" spans="1:10" s="209" customFormat="1" ht="18" customHeight="1">
      <c r="A356"/>
      <c r="B356"/>
      <c r="C356"/>
      <c r="D356"/>
      <c r="E356" s="189"/>
      <c r="F356" s="189"/>
      <c r="G356" s="189"/>
      <c r="H356" s="189"/>
      <c r="I356" s="101"/>
      <c r="J356" s="208"/>
    </row>
    <row r="357" spans="1:10" s="209" customFormat="1" ht="15.75" customHeight="1">
      <c r="A357"/>
      <c r="B357"/>
      <c r="C357"/>
      <c r="D357"/>
      <c r="E357" s="189"/>
      <c r="F357" s="189"/>
      <c r="G357" s="189"/>
      <c r="H357" s="189"/>
      <c r="I357" s="101"/>
      <c r="J357" s="208"/>
    </row>
    <row r="358" spans="1:10" s="209" customFormat="1" ht="18" customHeight="1">
      <c r="A358"/>
      <c r="B358"/>
      <c r="C358"/>
      <c r="D358"/>
      <c r="E358" s="189"/>
      <c r="F358" s="189"/>
      <c r="G358" s="189"/>
      <c r="H358" s="189"/>
      <c r="I358" s="101"/>
      <c r="J358" s="208"/>
    </row>
    <row r="359" spans="1:10" s="209" customFormat="1" ht="18" customHeight="1">
      <c r="A359"/>
      <c r="B359"/>
      <c r="C359"/>
      <c r="D359"/>
      <c r="E359" s="189"/>
      <c r="F359" s="189"/>
      <c r="G359" s="189"/>
      <c r="H359" s="189"/>
      <c r="I359" s="101"/>
      <c r="J359" s="208"/>
    </row>
    <row r="360" spans="1:10" s="209" customFormat="1" ht="21.75">
      <c r="A360"/>
      <c r="B360"/>
      <c r="C360"/>
      <c r="D360"/>
      <c r="E360" s="189"/>
      <c r="F360" s="189"/>
      <c r="G360" s="189"/>
      <c r="H360" s="189"/>
      <c r="I360" s="101"/>
      <c r="J360" s="208"/>
    </row>
    <row r="361" spans="1:10" s="209" customFormat="1" ht="21.75">
      <c r="A361"/>
      <c r="B361"/>
      <c r="C361"/>
      <c r="D361"/>
      <c r="E361" s="189"/>
      <c r="F361" s="189"/>
      <c r="G361" s="189"/>
      <c r="H361" s="189"/>
      <c r="I361" s="101"/>
      <c r="J361" s="208"/>
    </row>
    <row r="362" spans="1:10" s="209" customFormat="1" ht="21.75">
      <c r="A362"/>
      <c r="B362"/>
      <c r="C362"/>
      <c r="D362"/>
      <c r="E362" s="189"/>
      <c r="F362" s="189"/>
      <c r="G362" s="189"/>
      <c r="H362" s="189"/>
      <c r="I362" s="101"/>
      <c r="J362" s="208"/>
    </row>
    <row r="363" spans="1:10" s="209" customFormat="1" ht="21.75">
      <c r="A363"/>
      <c r="B363"/>
      <c r="C363"/>
      <c r="D363"/>
      <c r="E363" s="189"/>
      <c r="F363" s="189"/>
      <c r="G363" s="189"/>
      <c r="H363" s="189"/>
      <c r="I363" s="101"/>
      <c r="J363" s="208"/>
    </row>
    <row r="364" spans="1:10" s="209" customFormat="1" ht="21.75">
      <c r="A364"/>
      <c r="B364"/>
      <c r="C364"/>
      <c r="D364"/>
      <c r="E364" s="189"/>
      <c r="F364" s="189"/>
      <c r="G364" s="189"/>
      <c r="H364" s="189"/>
      <c r="I364" s="101"/>
      <c r="J364" s="208"/>
    </row>
    <row r="365" spans="1:10" s="209" customFormat="1" ht="21.75">
      <c r="A365"/>
      <c r="B365"/>
      <c r="C365"/>
      <c r="D365"/>
      <c r="E365" s="189"/>
      <c r="F365" s="189"/>
      <c r="G365" s="189"/>
      <c r="H365" s="189"/>
      <c r="I365" s="101"/>
      <c r="J365" s="208"/>
    </row>
    <row r="366" spans="1:10" s="209" customFormat="1" ht="21.75">
      <c r="A366"/>
      <c r="B366"/>
      <c r="C366"/>
      <c r="D366"/>
      <c r="E366" s="189"/>
      <c r="F366" s="189"/>
      <c r="G366" s="189"/>
      <c r="H366" s="189"/>
      <c r="I366" s="101"/>
      <c r="J366" s="208"/>
    </row>
    <row r="367" spans="1:10" s="209" customFormat="1" ht="21.75">
      <c r="A367"/>
      <c r="B367"/>
      <c r="C367"/>
      <c r="D367"/>
      <c r="E367" s="189"/>
      <c r="F367" s="189"/>
      <c r="G367" s="189"/>
      <c r="H367" s="189"/>
      <c r="I367" s="101"/>
      <c r="J367" s="208"/>
    </row>
    <row r="368" spans="1:10" s="209" customFormat="1" ht="21.75">
      <c r="A368"/>
      <c r="B368"/>
      <c r="C368"/>
      <c r="D368"/>
      <c r="E368" s="189"/>
      <c r="F368" s="189"/>
      <c r="G368" s="189"/>
      <c r="H368" s="189"/>
      <c r="I368" s="101"/>
      <c r="J368" s="208"/>
    </row>
    <row r="369" spans="1:10" s="10" customFormat="1" ht="21.75">
      <c r="A369"/>
      <c r="B369"/>
      <c r="C369"/>
      <c r="D369"/>
      <c r="E369" s="189"/>
      <c r="F369" s="189"/>
      <c r="G369" s="189"/>
      <c r="H369" s="189"/>
      <c r="I369" s="101"/>
      <c r="J369" s="229"/>
    </row>
    <row r="370" spans="1:10" s="10" customFormat="1" ht="21.75">
      <c r="A370"/>
      <c r="B370"/>
      <c r="C370"/>
      <c r="D370"/>
      <c r="E370" s="189"/>
      <c r="F370" s="189"/>
      <c r="G370" s="189"/>
      <c r="H370" s="189"/>
      <c r="I370" s="101"/>
      <c r="J370" s="229"/>
    </row>
    <row r="371" spans="1:10" s="10" customFormat="1" ht="21.75">
      <c r="A371"/>
      <c r="B371"/>
      <c r="C371"/>
      <c r="D371"/>
      <c r="E371" s="189"/>
      <c r="F371" s="189"/>
      <c r="G371" s="189"/>
      <c r="H371" s="189"/>
      <c r="I371" s="101"/>
      <c r="J371" s="229"/>
    </row>
    <row r="372" spans="1:10" s="10" customFormat="1" ht="21.75">
      <c r="A372"/>
      <c r="B372"/>
      <c r="C372"/>
      <c r="D372"/>
      <c r="E372" s="189"/>
      <c r="F372" s="189"/>
      <c r="G372" s="189"/>
      <c r="H372" s="189"/>
      <c r="I372" s="101"/>
      <c r="J372" s="229"/>
    </row>
    <row r="373" spans="1:10" s="10" customFormat="1" ht="21.75">
      <c r="A373"/>
      <c r="B373"/>
      <c r="C373"/>
      <c r="D373"/>
      <c r="E373" s="189"/>
      <c r="F373" s="189"/>
      <c r="G373" s="189"/>
      <c r="H373" s="189"/>
      <c r="I373" s="101"/>
      <c r="J373" s="229"/>
    </row>
    <row r="374" spans="1:10" s="10" customFormat="1" ht="21.75">
      <c r="A374"/>
      <c r="B374"/>
      <c r="C374"/>
      <c r="D374"/>
      <c r="E374" s="189"/>
      <c r="F374" s="189"/>
      <c r="G374" s="189"/>
      <c r="H374" s="189"/>
      <c r="I374" s="101"/>
      <c r="J374" s="229"/>
    </row>
    <row r="375" spans="1:10" s="10" customFormat="1" ht="21.75">
      <c r="A375"/>
      <c r="B375"/>
      <c r="C375"/>
      <c r="D375"/>
      <c r="E375" s="189"/>
      <c r="F375" s="189"/>
      <c r="G375" s="189"/>
      <c r="H375" s="189"/>
      <c r="I375" s="101"/>
      <c r="J375" s="229"/>
    </row>
    <row r="376" spans="1:10" s="10" customFormat="1" ht="21.75">
      <c r="A376"/>
      <c r="B376"/>
      <c r="C376"/>
      <c r="D376"/>
      <c r="E376" s="189"/>
      <c r="F376" s="189"/>
      <c r="G376" s="189"/>
      <c r="H376" s="189"/>
      <c r="I376" s="101"/>
      <c r="J376" s="229"/>
    </row>
  </sheetData>
  <sheetProtection/>
  <mergeCells count="15">
    <mergeCell ref="A1:I1"/>
    <mergeCell ref="A2:I2"/>
    <mergeCell ref="A3:I3"/>
    <mergeCell ref="A5:D8"/>
    <mergeCell ref="I5:I8"/>
    <mergeCell ref="C22:D22"/>
    <mergeCell ref="C285:D285"/>
    <mergeCell ref="C286:D286"/>
    <mergeCell ref="C287:D287"/>
    <mergeCell ref="C64:D64"/>
    <mergeCell ref="C99:D99"/>
    <mergeCell ref="C194:D194"/>
    <mergeCell ref="C236:D236"/>
    <mergeCell ref="B276:D276"/>
    <mergeCell ref="C284:D284"/>
  </mergeCells>
  <printOptions horizontalCentered="1"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1"/>
  <sheetViews>
    <sheetView zoomScale="120" zoomScaleNormal="120" zoomScalePageLayoutView="0" workbookViewId="0" topLeftCell="A277">
      <selection activeCell="L6" sqref="L6"/>
    </sheetView>
  </sheetViews>
  <sheetFormatPr defaultColWidth="9.140625" defaultRowHeight="21.75"/>
  <cols>
    <col min="1" max="1" width="3.28125" style="0" customWidth="1"/>
    <col min="2" max="2" width="3.7109375" style="0" customWidth="1"/>
    <col min="3" max="3" width="4.00390625" style="0" customWidth="1"/>
    <col min="4" max="4" width="39.140625" style="0" customWidth="1"/>
    <col min="5" max="5" width="14.00390625" style="189" customWidth="1"/>
    <col min="6" max="6" width="13.28125" style="189" customWidth="1"/>
    <col min="7" max="7" width="12.7109375" style="189" customWidth="1"/>
    <col min="8" max="8" width="13.00390625" style="189" customWidth="1"/>
    <col min="9" max="9" width="11.57421875" style="189" customWidth="1"/>
    <col min="10" max="10" width="15.28125" style="284" customWidth="1"/>
  </cols>
  <sheetData>
    <row r="1" spans="1:9" ht="21.75">
      <c r="A1" s="249" t="s">
        <v>135</v>
      </c>
      <c r="B1" s="249"/>
      <c r="C1" s="249"/>
      <c r="D1" s="249"/>
      <c r="E1" s="249"/>
      <c r="F1" s="249"/>
      <c r="G1" s="249"/>
      <c r="H1" s="249"/>
      <c r="I1" s="249"/>
    </row>
    <row r="2" spans="1:9" ht="21.75">
      <c r="A2" s="249" t="s">
        <v>107</v>
      </c>
      <c r="B2" s="249"/>
      <c r="C2" s="249"/>
      <c r="D2" s="249"/>
      <c r="E2" s="249"/>
      <c r="F2" s="249"/>
      <c r="G2" s="249"/>
      <c r="H2" s="249"/>
      <c r="I2" s="249"/>
    </row>
    <row r="3" spans="1:9" ht="21.75">
      <c r="A3" s="249" t="s">
        <v>161</v>
      </c>
      <c r="B3" s="249"/>
      <c r="C3" s="249"/>
      <c r="D3" s="249"/>
      <c r="E3" s="249"/>
      <c r="F3" s="249"/>
      <c r="G3" s="249"/>
      <c r="H3" s="249"/>
      <c r="I3" s="249"/>
    </row>
    <row r="4" spans="1:9" ht="19.5" customHeight="1" thickBot="1">
      <c r="A4" s="33"/>
      <c r="B4" s="34"/>
      <c r="C4" s="34"/>
      <c r="D4" s="34"/>
      <c r="E4" s="117"/>
      <c r="F4" s="117"/>
      <c r="G4" s="117"/>
      <c r="H4" s="164"/>
      <c r="I4" s="117"/>
    </row>
    <row r="5" spans="1:9" ht="21.75">
      <c r="A5" s="250" t="s">
        <v>0</v>
      </c>
      <c r="B5" s="251"/>
      <c r="C5" s="251"/>
      <c r="D5" s="252"/>
      <c r="E5" s="118"/>
      <c r="F5" s="119" t="s">
        <v>1</v>
      </c>
      <c r="G5" s="119" t="s">
        <v>1</v>
      </c>
      <c r="H5" s="120" t="s">
        <v>2</v>
      </c>
      <c r="I5" s="259" t="s">
        <v>3</v>
      </c>
    </row>
    <row r="6" spans="1:9" ht="21.75">
      <c r="A6" s="253"/>
      <c r="B6" s="254"/>
      <c r="C6" s="254"/>
      <c r="D6" s="255"/>
      <c r="E6" s="121" t="s">
        <v>4</v>
      </c>
      <c r="F6" s="121" t="s">
        <v>162</v>
      </c>
      <c r="G6" s="121" t="s">
        <v>137</v>
      </c>
      <c r="H6" s="122" t="s">
        <v>5</v>
      </c>
      <c r="I6" s="260"/>
    </row>
    <row r="7" spans="1:9" ht="21.75">
      <c r="A7" s="253"/>
      <c r="B7" s="254"/>
      <c r="C7" s="254"/>
      <c r="D7" s="255"/>
      <c r="E7" s="121" t="s">
        <v>6</v>
      </c>
      <c r="F7" s="123" t="s">
        <v>163</v>
      </c>
      <c r="G7" s="123" t="s">
        <v>163</v>
      </c>
      <c r="H7" s="122" t="s">
        <v>7</v>
      </c>
      <c r="I7" s="260"/>
    </row>
    <row r="8" spans="1:9" ht="21.75">
      <c r="A8" s="256"/>
      <c r="B8" s="257"/>
      <c r="C8" s="257"/>
      <c r="D8" s="258"/>
      <c r="E8" s="124"/>
      <c r="F8" s="125" t="s">
        <v>51</v>
      </c>
      <c r="G8" s="126" t="s">
        <v>8</v>
      </c>
      <c r="H8" s="127" t="s">
        <v>9</v>
      </c>
      <c r="I8" s="261"/>
    </row>
    <row r="9" spans="1:9" ht="22.5">
      <c r="A9" s="84" t="s">
        <v>116</v>
      </c>
      <c r="B9" s="85"/>
      <c r="C9" s="85"/>
      <c r="D9" s="85"/>
      <c r="E9" s="128"/>
      <c r="F9" s="129"/>
      <c r="G9" s="129"/>
      <c r="H9" s="165"/>
      <c r="I9" s="130"/>
    </row>
    <row r="10" spans="1:9" ht="20.25" customHeight="1">
      <c r="A10" s="45" t="s">
        <v>10</v>
      </c>
      <c r="B10" s="30"/>
      <c r="C10" s="30"/>
      <c r="D10" s="31"/>
      <c r="E10" s="131"/>
      <c r="F10" s="131"/>
      <c r="G10" s="131"/>
      <c r="H10" s="166"/>
      <c r="I10" s="267"/>
    </row>
    <row r="11" spans="1:9" ht="21.75">
      <c r="A11" s="47" t="s">
        <v>11</v>
      </c>
      <c r="B11" s="46" t="s">
        <v>12</v>
      </c>
      <c r="C11" s="32"/>
      <c r="D11" s="14"/>
      <c r="E11" s="17"/>
      <c r="F11" s="17"/>
      <c r="G11" s="17"/>
      <c r="H11" s="166"/>
      <c r="I11" s="267"/>
    </row>
    <row r="12" spans="1:9" ht="21.75">
      <c r="A12" s="12"/>
      <c r="B12" s="13" t="s">
        <v>13</v>
      </c>
      <c r="C12" s="46" t="s">
        <v>14</v>
      </c>
      <c r="D12" s="14"/>
      <c r="E12" s="17"/>
      <c r="F12" s="17"/>
      <c r="G12" s="17"/>
      <c r="H12" s="166"/>
      <c r="I12" s="267"/>
    </row>
    <row r="13" spans="1:10" ht="21.75">
      <c r="A13" s="12"/>
      <c r="B13" s="13"/>
      <c r="C13" s="15">
        <v>1.1</v>
      </c>
      <c r="D13" s="14" t="s">
        <v>15</v>
      </c>
      <c r="E13" s="17">
        <v>598320</v>
      </c>
      <c r="F13" s="17">
        <v>149580</v>
      </c>
      <c r="G13" s="17">
        <f>F13+J13</f>
        <v>448740</v>
      </c>
      <c r="H13" s="166">
        <f>E13-G13</f>
        <v>149580</v>
      </c>
      <c r="I13" s="267"/>
      <c r="J13" s="284">
        <v>299160</v>
      </c>
    </row>
    <row r="14" spans="1:10" ht="21.75">
      <c r="A14" s="12"/>
      <c r="B14" s="16"/>
      <c r="C14" s="15">
        <v>1.2</v>
      </c>
      <c r="D14" s="14" t="s">
        <v>16</v>
      </c>
      <c r="E14" s="17">
        <v>1621500</v>
      </c>
      <c r="F14" s="17">
        <v>283691</v>
      </c>
      <c r="G14" s="17">
        <f aca="true" t="shared" si="0" ref="G14:G38">F14+J14</f>
        <v>884750.99</v>
      </c>
      <c r="H14" s="166">
        <f aca="true" t="shared" si="1" ref="H14:H38">E14-G14</f>
        <v>736749.01</v>
      </c>
      <c r="I14" s="267"/>
      <c r="J14" s="284">
        <v>601059.99</v>
      </c>
    </row>
    <row r="15" spans="1:10" ht="21.75">
      <c r="A15" s="12"/>
      <c r="B15" s="16"/>
      <c r="C15" s="15">
        <v>1.3</v>
      </c>
      <c r="D15" s="14" t="s">
        <v>17</v>
      </c>
      <c r="E15" s="17">
        <v>124740</v>
      </c>
      <c r="F15" s="17">
        <v>21075</v>
      </c>
      <c r="G15" s="17">
        <f t="shared" si="0"/>
        <v>71625</v>
      </c>
      <c r="H15" s="166">
        <f t="shared" si="1"/>
        <v>53115</v>
      </c>
      <c r="I15" s="267"/>
      <c r="J15" s="284">
        <v>50550</v>
      </c>
    </row>
    <row r="16" spans="1:10" ht="21.75">
      <c r="A16" s="12"/>
      <c r="B16" s="16"/>
      <c r="C16" s="15">
        <v>1.4</v>
      </c>
      <c r="D16" s="14" t="s">
        <v>18</v>
      </c>
      <c r="E16" s="17">
        <v>63000</v>
      </c>
      <c r="F16" s="17">
        <v>16800</v>
      </c>
      <c r="G16" s="17">
        <f t="shared" si="0"/>
        <v>44935.6</v>
      </c>
      <c r="H16" s="166">
        <f t="shared" si="1"/>
        <v>18064.4</v>
      </c>
      <c r="I16" s="267"/>
      <c r="J16" s="284">
        <v>28135.6</v>
      </c>
    </row>
    <row r="17" spans="1:10" ht="21.75">
      <c r="A17" s="12"/>
      <c r="B17" s="16"/>
      <c r="C17" s="15">
        <v>1.5</v>
      </c>
      <c r="D17" s="14" t="s">
        <v>19</v>
      </c>
      <c r="E17" s="17">
        <v>86400</v>
      </c>
      <c r="F17" s="17">
        <v>21600</v>
      </c>
      <c r="G17" s="17">
        <f t="shared" si="0"/>
        <v>64800</v>
      </c>
      <c r="H17" s="166">
        <f t="shared" si="1"/>
        <v>21600</v>
      </c>
      <c r="I17" s="267"/>
      <c r="J17" s="284">
        <v>43200</v>
      </c>
    </row>
    <row r="18" spans="1:10" ht="21.75">
      <c r="A18" s="12"/>
      <c r="B18" s="16"/>
      <c r="C18" s="15">
        <v>1.6</v>
      </c>
      <c r="D18" s="14" t="s">
        <v>159</v>
      </c>
      <c r="E18" s="17">
        <v>56000</v>
      </c>
      <c r="F18" s="17">
        <v>16800</v>
      </c>
      <c r="G18" s="17">
        <f t="shared" si="0"/>
        <v>37935.6</v>
      </c>
      <c r="H18" s="166">
        <f t="shared" si="1"/>
        <v>18064.4</v>
      </c>
      <c r="I18" s="267"/>
      <c r="J18" s="284">
        <v>21135.6</v>
      </c>
    </row>
    <row r="19" spans="1:9" ht="21.75">
      <c r="A19" s="12"/>
      <c r="B19" s="13" t="s">
        <v>20</v>
      </c>
      <c r="C19" s="46" t="s">
        <v>21</v>
      </c>
      <c r="D19" s="224"/>
      <c r="E19" s="17"/>
      <c r="F19" s="17"/>
      <c r="G19" s="17"/>
      <c r="H19" s="166"/>
      <c r="I19" s="267"/>
    </row>
    <row r="20" spans="1:10" ht="21.75">
      <c r="A20" s="12"/>
      <c r="B20" s="16"/>
      <c r="C20" s="18">
        <v>2.1</v>
      </c>
      <c r="D20" s="14" t="s">
        <v>22</v>
      </c>
      <c r="E20" s="17">
        <v>118440</v>
      </c>
      <c r="F20" s="17">
        <v>30210</v>
      </c>
      <c r="G20" s="17">
        <f t="shared" si="0"/>
        <v>89670</v>
      </c>
      <c r="H20" s="166">
        <f t="shared" si="1"/>
        <v>28770</v>
      </c>
      <c r="I20" s="267"/>
      <c r="J20" s="284">
        <v>59460</v>
      </c>
    </row>
    <row r="21" spans="1:10" ht="21.75">
      <c r="A21" s="12"/>
      <c r="B21" s="16"/>
      <c r="C21" s="18">
        <v>2.2</v>
      </c>
      <c r="D21" s="14" t="s">
        <v>17</v>
      </c>
      <c r="E21" s="17">
        <v>18000</v>
      </c>
      <c r="F21" s="17">
        <v>4500</v>
      </c>
      <c r="G21" s="17">
        <f t="shared" si="0"/>
        <v>13500</v>
      </c>
      <c r="H21" s="166">
        <f t="shared" si="1"/>
        <v>4500</v>
      </c>
      <c r="I21" s="267"/>
      <c r="J21" s="284">
        <v>9000</v>
      </c>
    </row>
    <row r="22" spans="1:9" ht="21.75">
      <c r="A22" s="12"/>
      <c r="B22" s="19">
        <v>3</v>
      </c>
      <c r="C22" s="265" t="s">
        <v>23</v>
      </c>
      <c r="D22" s="266"/>
      <c r="E22" s="17"/>
      <c r="F22" s="17"/>
      <c r="G22" s="17"/>
      <c r="H22" s="166"/>
      <c r="I22" s="267"/>
    </row>
    <row r="23" spans="1:10" ht="21.75">
      <c r="A23" s="12"/>
      <c r="B23" s="16"/>
      <c r="C23" s="18">
        <v>3.1</v>
      </c>
      <c r="D23" s="14" t="s">
        <v>23</v>
      </c>
      <c r="E23" s="17">
        <v>449160</v>
      </c>
      <c r="F23" s="17">
        <v>113940</v>
      </c>
      <c r="G23" s="17">
        <f t="shared" si="0"/>
        <v>341820</v>
      </c>
      <c r="H23" s="166">
        <f t="shared" si="1"/>
        <v>107340</v>
      </c>
      <c r="I23" s="267"/>
      <c r="J23" s="284">
        <v>227880</v>
      </c>
    </row>
    <row r="24" spans="1:10" ht="21.75">
      <c r="A24" s="12"/>
      <c r="B24" s="16"/>
      <c r="C24" s="18">
        <v>3.2</v>
      </c>
      <c r="D24" s="14" t="s">
        <v>17</v>
      </c>
      <c r="E24" s="17">
        <v>241560</v>
      </c>
      <c r="F24" s="17">
        <v>57060</v>
      </c>
      <c r="G24" s="17">
        <f t="shared" si="0"/>
        <v>171180</v>
      </c>
      <c r="H24" s="166">
        <f t="shared" si="1"/>
        <v>70380</v>
      </c>
      <c r="I24" s="267"/>
      <c r="J24" s="284">
        <v>114120</v>
      </c>
    </row>
    <row r="25" spans="1:9" ht="21.75">
      <c r="A25" s="12"/>
      <c r="B25" s="13">
        <v>4</v>
      </c>
      <c r="C25" s="46" t="s">
        <v>24</v>
      </c>
      <c r="D25" s="14"/>
      <c r="E25" s="17"/>
      <c r="F25" s="17"/>
      <c r="G25" s="17"/>
      <c r="H25" s="166"/>
      <c r="I25" s="267"/>
    </row>
    <row r="26" spans="1:10" ht="21.75">
      <c r="A26" s="12"/>
      <c r="B26" s="16"/>
      <c r="C26" s="18">
        <v>4.1</v>
      </c>
      <c r="D26" s="20" t="s">
        <v>75</v>
      </c>
      <c r="E26" s="17">
        <v>1540800</v>
      </c>
      <c r="F26" s="17">
        <v>385200</v>
      </c>
      <c r="G26" s="17">
        <f t="shared" si="0"/>
        <v>1155600</v>
      </c>
      <c r="H26" s="166">
        <f t="shared" si="1"/>
        <v>385200</v>
      </c>
      <c r="I26" s="267"/>
      <c r="J26" s="284">
        <v>770400</v>
      </c>
    </row>
    <row r="27" spans="1:10" ht="21.75">
      <c r="A27" s="12"/>
      <c r="B27" s="16"/>
      <c r="C27" s="18">
        <v>4.2</v>
      </c>
      <c r="D27" s="14" t="s">
        <v>73</v>
      </c>
      <c r="E27" s="17">
        <v>120000</v>
      </c>
      <c r="F27" s="17">
        <v>0</v>
      </c>
      <c r="G27" s="17">
        <f t="shared" si="0"/>
        <v>2700</v>
      </c>
      <c r="H27" s="166">
        <f t="shared" si="1"/>
        <v>117300</v>
      </c>
      <c r="I27" s="267"/>
      <c r="J27" s="284">
        <v>2700</v>
      </c>
    </row>
    <row r="28" spans="1:10" ht="21.75">
      <c r="A28" s="12"/>
      <c r="B28" s="16"/>
      <c r="C28" s="18">
        <v>4.3</v>
      </c>
      <c r="D28" s="14" t="s">
        <v>25</v>
      </c>
      <c r="E28" s="17">
        <v>0</v>
      </c>
      <c r="F28" s="17">
        <v>0</v>
      </c>
      <c r="G28" s="17">
        <f t="shared" si="0"/>
        <v>0</v>
      </c>
      <c r="H28" s="166">
        <f t="shared" si="1"/>
        <v>0</v>
      </c>
      <c r="I28" s="267"/>
      <c r="J28" s="284">
        <v>0</v>
      </c>
    </row>
    <row r="29" spans="1:10" ht="21.75">
      <c r="A29" s="12"/>
      <c r="B29" s="16"/>
      <c r="C29" s="18">
        <v>4.4</v>
      </c>
      <c r="D29" s="14" t="s">
        <v>26</v>
      </c>
      <c r="E29" s="17">
        <v>30000</v>
      </c>
      <c r="F29" s="17">
        <v>0</v>
      </c>
      <c r="G29" s="17">
        <f t="shared" si="0"/>
        <v>0</v>
      </c>
      <c r="H29" s="166">
        <f t="shared" si="1"/>
        <v>30000</v>
      </c>
      <c r="I29" s="267"/>
      <c r="J29" s="284">
        <v>0</v>
      </c>
    </row>
    <row r="30" spans="1:10" ht="21.75">
      <c r="A30" s="12"/>
      <c r="B30" s="16"/>
      <c r="C30" s="18">
        <v>4.5</v>
      </c>
      <c r="D30" s="14" t="s">
        <v>65</v>
      </c>
      <c r="E30" s="17">
        <v>95400</v>
      </c>
      <c r="F30" s="17">
        <v>9000</v>
      </c>
      <c r="G30" s="17">
        <f t="shared" si="0"/>
        <v>34000</v>
      </c>
      <c r="H30" s="166">
        <f t="shared" si="1"/>
        <v>61400</v>
      </c>
      <c r="I30" s="267"/>
      <c r="J30" s="284">
        <v>25000</v>
      </c>
    </row>
    <row r="31" spans="1:10" ht="21.75">
      <c r="A31" s="12"/>
      <c r="B31" s="16"/>
      <c r="C31" s="18">
        <v>4.6</v>
      </c>
      <c r="D31" s="14" t="s">
        <v>27</v>
      </c>
      <c r="E31" s="17">
        <v>25000</v>
      </c>
      <c r="F31" s="133">
        <v>10965</v>
      </c>
      <c r="G31" s="17">
        <f t="shared" si="0"/>
        <v>19602</v>
      </c>
      <c r="H31" s="166">
        <f t="shared" si="1"/>
        <v>5398</v>
      </c>
      <c r="I31" s="267"/>
      <c r="J31" s="284">
        <v>8637</v>
      </c>
    </row>
    <row r="32" spans="1:10" ht="21.75">
      <c r="A32" s="12"/>
      <c r="B32" s="16"/>
      <c r="C32" s="18">
        <v>4.7</v>
      </c>
      <c r="D32" s="14" t="s">
        <v>28</v>
      </c>
      <c r="E32" s="17">
        <v>50000</v>
      </c>
      <c r="F32" s="17">
        <v>15146</v>
      </c>
      <c r="G32" s="17">
        <f t="shared" si="0"/>
        <v>32757</v>
      </c>
      <c r="H32" s="166">
        <f t="shared" si="1"/>
        <v>17243</v>
      </c>
      <c r="I32" s="267"/>
      <c r="J32" s="284">
        <v>17611</v>
      </c>
    </row>
    <row r="33" spans="1:10" ht="21.75">
      <c r="A33" s="12"/>
      <c r="B33" s="16"/>
      <c r="C33" s="18">
        <v>4.8</v>
      </c>
      <c r="D33" s="14" t="s">
        <v>108</v>
      </c>
      <c r="E33" s="17">
        <v>200000</v>
      </c>
      <c r="F33" s="17">
        <v>0</v>
      </c>
      <c r="G33" s="17">
        <f t="shared" si="0"/>
        <v>0</v>
      </c>
      <c r="H33" s="166">
        <f t="shared" si="1"/>
        <v>200000</v>
      </c>
      <c r="I33" s="267"/>
      <c r="J33" s="284">
        <v>0</v>
      </c>
    </row>
    <row r="34" spans="1:9" ht="21.75">
      <c r="A34" s="12"/>
      <c r="B34" s="13">
        <v>5</v>
      </c>
      <c r="C34" s="46" t="s">
        <v>31</v>
      </c>
      <c r="D34" s="14"/>
      <c r="E34" s="17"/>
      <c r="F34" s="17"/>
      <c r="G34" s="17"/>
      <c r="H34" s="166"/>
      <c r="I34" s="267"/>
    </row>
    <row r="35" spans="1:10" ht="21.75">
      <c r="A35" s="12"/>
      <c r="B35" s="16"/>
      <c r="C35" s="18">
        <v>5.1</v>
      </c>
      <c r="D35" s="14" t="s">
        <v>32</v>
      </c>
      <c r="E35" s="17">
        <v>594280</v>
      </c>
      <c r="F35" s="17">
        <v>28203.6</v>
      </c>
      <c r="G35" s="17">
        <f t="shared" si="0"/>
        <v>443541.39999999997</v>
      </c>
      <c r="H35" s="166">
        <f t="shared" si="1"/>
        <v>150738.60000000003</v>
      </c>
      <c r="I35" s="267"/>
      <c r="J35" s="284">
        <v>415337.8</v>
      </c>
    </row>
    <row r="36" spans="1:10" ht="21.75">
      <c r="A36" s="12"/>
      <c r="B36" s="16"/>
      <c r="C36" s="18">
        <v>5.2</v>
      </c>
      <c r="D36" s="14" t="s">
        <v>74</v>
      </c>
      <c r="E36" s="17">
        <v>130000</v>
      </c>
      <c r="F36" s="17">
        <v>14444.85</v>
      </c>
      <c r="G36" s="17">
        <f t="shared" si="0"/>
        <v>97526.1</v>
      </c>
      <c r="H36" s="166">
        <f t="shared" si="1"/>
        <v>32473.899999999994</v>
      </c>
      <c r="I36" s="267"/>
      <c r="J36" s="284">
        <v>83081.25</v>
      </c>
    </row>
    <row r="37" spans="1:10" ht="21.75">
      <c r="A37" s="12"/>
      <c r="B37" s="16"/>
      <c r="C37" s="18">
        <v>5.3</v>
      </c>
      <c r="D37" s="14" t="s">
        <v>33</v>
      </c>
      <c r="E37" s="17">
        <v>30000</v>
      </c>
      <c r="F37" s="17">
        <v>1275</v>
      </c>
      <c r="G37" s="17">
        <f t="shared" si="0"/>
        <v>10825</v>
      </c>
      <c r="H37" s="166">
        <f t="shared" si="1"/>
        <v>19175</v>
      </c>
      <c r="I37" s="268"/>
      <c r="J37" s="284">
        <v>9550</v>
      </c>
    </row>
    <row r="38" spans="1:10" ht="21.75">
      <c r="A38" s="12"/>
      <c r="B38" s="16"/>
      <c r="C38" s="18">
        <v>5.4</v>
      </c>
      <c r="D38" s="14" t="s">
        <v>109</v>
      </c>
      <c r="E38" s="17">
        <v>917000</v>
      </c>
      <c r="F38" s="17">
        <v>122046</v>
      </c>
      <c r="G38" s="17">
        <f t="shared" si="0"/>
        <v>195416</v>
      </c>
      <c r="H38" s="166">
        <f t="shared" si="1"/>
        <v>721584</v>
      </c>
      <c r="I38" s="267"/>
      <c r="J38" s="284">
        <v>73370</v>
      </c>
    </row>
    <row r="39" spans="1:9" ht="21.75">
      <c r="A39" s="12"/>
      <c r="B39" s="16"/>
      <c r="C39" s="18"/>
      <c r="D39" s="14"/>
      <c r="E39" s="17"/>
      <c r="F39" s="17"/>
      <c r="G39" s="17"/>
      <c r="H39" s="166"/>
      <c r="I39" s="267"/>
    </row>
    <row r="40" spans="1:9" ht="21.75">
      <c r="A40" s="12"/>
      <c r="B40" s="16"/>
      <c r="C40" s="18"/>
      <c r="D40" s="14"/>
      <c r="E40" s="17"/>
      <c r="F40" s="17"/>
      <c r="G40" s="17"/>
      <c r="H40" s="166"/>
      <c r="I40" s="267"/>
    </row>
    <row r="41" spans="1:9" ht="21.75">
      <c r="A41" s="12"/>
      <c r="B41" s="16"/>
      <c r="C41" s="18"/>
      <c r="D41" s="14"/>
      <c r="E41" s="17"/>
      <c r="F41" s="17"/>
      <c r="G41" s="17"/>
      <c r="H41" s="166"/>
      <c r="I41" s="267"/>
    </row>
    <row r="42" spans="1:9" ht="21.75">
      <c r="A42" s="94"/>
      <c r="B42" s="86"/>
      <c r="C42" s="87"/>
      <c r="D42" s="21" t="s">
        <v>106</v>
      </c>
      <c r="E42" s="43"/>
      <c r="F42" s="43"/>
      <c r="G42" s="43"/>
      <c r="H42" s="167"/>
      <c r="I42" s="269"/>
    </row>
    <row r="43" spans="1:10" s="10" customFormat="1" ht="21.75">
      <c r="A43" s="97"/>
      <c r="B43" s="91"/>
      <c r="C43" s="92"/>
      <c r="D43" s="93" t="s">
        <v>29</v>
      </c>
      <c r="E43" s="113">
        <f>SUM(E13:E42)</f>
        <v>7109600</v>
      </c>
      <c r="F43" s="113">
        <f>SUM(F6:F42)</f>
        <v>1301536.4500000002</v>
      </c>
      <c r="G43" s="168">
        <f>SUM(G6:G42)</f>
        <v>4160924.6900000004</v>
      </c>
      <c r="H43" s="113">
        <f>SUM(H6:H42)</f>
        <v>2948675.31</v>
      </c>
      <c r="I43" s="270"/>
      <c r="J43" s="283">
        <f>SUM(J13:J42)</f>
        <v>2859388.2399999998</v>
      </c>
    </row>
    <row r="44" spans="1:10" s="10" customFormat="1" ht="21.75">
      <c r="A44" s="97"/>
      <c r="B44" s="91"/>
      <c r="C44" s="92"/>
      <c r="D44" s="93" t="s">
        <v>30</v>
      </c>
      <c r="E44" s="113">
        <f>E43</f>
        <v>7109600</v>
      </c>
      <c r="F44" s="113">
        <f>F43</f>
        <v>1301536.4500000002</v>
      </c>
      <c r="G44" s="168">
        <f>G43</f>
        <v>4160924.6900000004</v>
      </c>
      <c r="H44" s="113">
        <f>H43</f>
        <v>2948675.31</v>
      </c>
      <c r="I44" s="270"/>
      <c r="J44" s="283">
        <f>J43</f>
        <v>2859388.2399999998</v>
      </c>
    </row>
    <row r="45" spans="1:9" ht="21.75">
      <c r="A45" s="88"/>
      <c r="B45" s="89">
        <v>6</v>
      </c>
      <c r="C45" s="226" t="s">
        <v>34</v>
      </c>
      <c r="D45" s="90"/>
      <c r="E45" s="114"/>
      <c r="F45" s="114"/>
      <c r="G45" s="114"/>
      <c r="H45" s="169"/>
      <c r="I45" s="271"/>
    </row>
    <row r="46" spans="1:10" ht="21.75">
      <c r="A46" s="12"/>
      <c r="B46" s="16"/>
      <c r="C46" s="18">
        <v>6.1</v>
      </c>
      <c r="D46" s="14" t="s">
        <v>35</v>
      </c>
      <c r="E46" s="17">
        <v>90000</v>
      </c>
      <c r="F46" s="17">
        <v>41640</v>
      </c>
      <c r="G46" s="17">
        <f aca="true" t="shared" si="2" ref="G46:G60">F46+J46</f>
        <v>74144</v>
      </c>
      <c r="H46" s="166">
        <f aca="true" t="shared" si="3" ref="H46:H65">E46-G46</f>
        <v>15856</v>
      </c>
      <c r="I46" s="267"/>
      <c r="J46" s="284">
        <v>32504</v>
      </c>
    </row>
    <row r="47" spans="1:10" ht="21.75">
      <c r="A47" s="12"/>
      <c r="B47" s="16"/>
      <c r="C47" s="18">
        <v>6.2</v>
      </c>
      <c r="D47" s="14" t="s">
        <v>37</v>
      </c>
      <c r="E47" s="17">
        <v>10000</v>
      </c>
      <c r="F47" s="17">
        <v>0</v>
      </c>
      <c r="G47" s="17">
        <f t="shared" si="2"/>
        <v>9940</v>
      </c>
      <c r="H47" s="166">
        <f t="shared" si="3"/>
        <v>60</v>
      </c>
      <c r="I47" s="267"/>
      <c r="J47" s="284">
        <v>9940</v>
      </c>
    </row>
    <row r="48" spans="1:10" ht="21.75">
      <c r="A48" s="12"/>
      <c r="B48" s="16"/>
      <c r="C48" s="110">
        <v>6.3</v>
      </c>
      <c r="D48" s="14" t="s">
        <v>39</v>
      </c>
      <c r="E48" s="17">
        <v>10000</v>
      </c>
      <c r="F48" s="17">
        <v>0</v>
      </c>
      <c r="G48" s="17">
        <f t="shared" si="2"/>
        <v>0</v>
      </c>
      <c r="H48" s="166">
        <f t="shared" si="3"/>
        <v>10000</v>
      </c>
      <c r="I48" s="267"/>
      <c r="J48" s="284">
        <v>0</v>
      </c>
    </row>
    <row r="49" spans="1:10" ht="21.75">
      <c r="A49" s="12"/>
      <c r="B49" s="16"/>
      <c r="C49" s="18">
        <v>6.4</v>
      </c>
      <c r="D49" s="14" t="s">
        <v>110</v>
      </c>
      <c r="E49" s="17">
        <v>230000</v>
      </c>
      <c r="F49" s="17">
        <v>64255.88</v>
      </c>
      <c r="G49" s="17">
        <f t="shared" si="2"/>
        <v>142383.88</v>
      </c>
      <c r="H49" s="166">
        <f t="shared" si="3"/>
        <v>87616.12</v>
      </c>
      <c r="I49" s="267"/>
      <c r="J49" s="284">
        <v>78128</v>
      </c>
    </row>
    <row r="50" spans="1:10" ht="19.5" customHeight="1">
      <c r="A50" s="12"/>
      <c r="B50" s="16"/>
      <c r="C50" s="18">
        <v>6.5</v>
      </c>
      <c r="D50" s="14" t="s">
        <v>111</v>
      </c>
      <c r="E50" s="17">
        <v>500000</v>
      </c>
      <c r="F50" s="17">
        <v>135000</v>
      </c>
      <c r="G50" s="17">
        <f t="shared" si="2"/>
        <v>337500</v>
      </c>
      <c r="H50" s="166">
        <f t="shared" si="3"/>
        <v>162500</v>
      </c>
      <c r="I50" s="267"/>
      <c r="J50" s="284">
        <v>202500</v>
      </c>
    </row>
    <row r="51" spans="1:10" ht="21.75">
      <c r="A51" s="12"/>
      <c r="B51" s="16"/>
      <c r="C51" s="110">
        <v>6.6</v>
      </c>
      <c r="D51" s="14" t="s">
        <v>54</v>
      </c>
      <c r="E51" s="17">
        <v>90000</v>
      </c>
      <c r="F51" s="17">
        <v>29280</v>
      </c>
      <c r="G51" s="17">
        <f t="shared" si="2"/>
        <v>74384</v>
      </c>
      <c r="H51" s="166">
        <f t="shared" si="3"/>
        <v>15616</v>
      </c>
      <c r="I51" s="267"/>
      <c r="J51" s="284">
        <v>45104</v>
      </c>
    </row>
    <row r="52" spans="1:11" ht="21.75">
      <c r="A52" s="12"/>
      <c r="B52" s="16"/>
      <c r="C52" s="18">
        <v>6.7</v>
      </c>
      <c r="D52" s="14" t="s">
        <v>112</v>
      </c>
      <c r="E52" s="17">
        <v>30000</v>
      </c>
      <c r="F52" s="17">
        <v>7575</v>
      </c>
      <c r="G52" s="17">
        <f t="shared" si="2"/>
        <v>20025</v>
      </c>
      <c r="H52" s="166">
        <f t="shared" si="3"/>
        <v>9975</v>
      </c>
      <c r="I52" s="267"/>
      <c r="J52" s="284">
        <v>12450</v>
      </c>
      <c r="K52" s="101"/>
    </row>
    <row r="53" spans="1:9" ht="17.25" customHeight="1">
      <c r="A53" s="12"/>
      <c r="B53" s="13">
        <v>7</v>
      </c>
      <c r="C53" s="46" t="s">
        <v>41</v>
      </c>
      <c r="D53" s="14"/>
      <c r="E53" s="17"/>
      <c r="F53" s="17"/>
      <c r="G53" s="17"/>
      <c r="H53" s="166"/>
      <c r="I53" s="267"/>
    </row>
    <row r="54" spans="1:10" ht="19.5" customHeight="1">
      <c r="A54" s="12"/>
      <c r="B54" s="16"/>
      <c r="C54" s="18">
        <v>7.1</v>
      </c>
      <c r="D54" s="14" t="s">
        <v>42</v>
      </c>
      <c r="E54" s="17">
        <v>400000</v>
      </c>
      <c r="F54" s="17">
        <v>145581.81</v>
      </c>
      <c r="G54" s="17">
        <f t="shared" si="2"/>
        <v>356838.05</v>
      </c>
      <c r="H54" s="166">
        <f t="shared" si="3"/>
        <v>43161.95000000001</v>
      </c>
      <c r="I54" s="267"/>
      <c r="J54" s="284">
        <v>211256.24</v>
      </c>
    </row>
    <row r="55" spans="1:10" ht="21.75">
      <c r="A55" s="12"/>
      <c r="B55" s="16"/>
      <c r="C55" s="18">
        <v>7.2</v>
      </c>
      <c r="D55" s="14" t="s">
        <v>43</v>
      </c>
      <c r="E55" s="17">
        <v>12000</v>
      </c>
      <c r="F55" s="17">
        <v>1486.23</v>
      </c>
      <c r="G55" s="17">
        <f t="shared" si="2"/>
        <v>3695.78</v>
      </c>
      <c r="H55" s="166">
        <f t="shared" si="3"/>
        <v>8304.22</v>
      </c>
      <c r="I55" s="267"/>
      <c r="J55" s="284">
        <v>2209.55</v>
      </c>
    </row>
    <row r="56" spans="1:10" ht="21.75">
      <c r="A56" s="12"/>
      <c r="B56" s="16"/>
      <c r="C56" s="18">
        <v>7.3</v>
      </c>
      <c r="D56" s="14" t="s">
        <v>44</v>
      </c>
      <c r="E56" s="17">
        <v>15000</v>
      </c>
      <c r="F56" s="17">
        <v>5495</v>
      </c>
      <c r="G56" s="17">
        <f t="shared" si="2"/>
        <v>9763</v>
      </c>
      <c r="H56" s="166">
        <f t="shared" si="3"/>
        <v>5237</v>
      </c>
      <c r="I56" s="267"/>
      <c r="J56" s="284">
        <v>4268</v>
      </c>
    </row>
    <row r="57" spans="1:10" ht="21.75">
      <c r="A57" s="12"/>
      <c r="B57" s="16"/>
      <c r="C57" s="18">
        <v>7.4</v>
      </c>
      <c r="D57" s="14" t="s">
        <v>45</v>
      </c>
      <c r="E57" s="17">
        <v>96000</v>
      </c>
      <c r="F57" s="17">
        <v>21186</v>
      </c>
      <c r="G57" s="17">
        <f t="shared" si="2"/>
        <v>37664</v>
      </c>
      <c r="H57" s="166">
        <f t="shared" si="3"/>
        <v>58336</v>
      </c>
      <c r="I57" s="267"/>
      <c r="J57" s="284">
        <v>16478</v>
      </c>
    </row>
    <row r="58" spans="1:9" ht="19.5" customHeight="1">
      <c r="A58" s="12"/>
      <c r="B58" s="38" t="s">
        <v>113</v>
      </c>
      <c r="C58" s="225" t="s">
        <v>57</v>
      </c>
      <c r="D58" s="14"/>
      <c r="E58" s="17"/>
      <c r="F58" s="17"/>
      <c r="G58" s="17"/>
      <c r="H58" s="166"/>
      <c r="I58" s="267"/>
    </row>
    <row r="59" spans="1:10" ht="22.5" customHeight="1">
      <c r="A59" s="12"/>
      <c r="B59" s="22"/>
      <c r="C59" s="18">
        <v>8.1</v>
      </c>
      <c r="D59" s="23" t="s">
        <v>133</v>
      </c>
      <c r="E59" s="17">
        <v>6000</v>
      </c>
      <c r="F59" s="17">
        <v>0</v>
      </c>
      <c r="G59" s="17">
        <f t="shared" si="2"/>
        <v>0</v>
      </c>
      <c r="H59" s="166">
        <f t="shared" si="3"/>
        <v>6000</v>
      </c>
      <c r="I59" s="267"/>
      <c r="J59" s="284">
        <v>0</v>
      </c>
    </row>
    <row r="60" spans="1:10" ht="24" customHeight="1">
      <c r="A60" s="12"/>
      <c r="B60" s="22"/>
      <c r="C60" s="18">
        <v>8.2</v>
      </c>
      <c r="D60" s="23" t="s">
        <v>134</v>
      </c>
      <c r="E60" s="17">
        <v>80000</v>
      </c>
      <c r="F60" s="17">
        <v>0</v>
      </c>
      <c r="G60" s="17">
        <f t="shared" si="2"/>
        <v>0</v>
      </c>
      <c r="H60" s="166">
        <f t="shared" si="3"/>
        <v>80000</v>
      </c>
      <c r="I60" s="267"/>
      <c r="J60" s="284">
        <v>0</v>
      </c>
    </row>
    <row r="61" spans="1:9" ht="21.75">
      <c r="A61" s="47" t="s">
        <v>46</v>
      </c>
      <c r="B61" s="48" t="s">
        <v>47</v>
      </c>
      <c r="C61" s="18"/>
      <c r="D61" s="24"/>
      <c r="E61" s="17"/>
      <c r="F61" s="17"/>
      <c r="G61" s="17"/>
      <c r="H61" s="166"/>
      <c r="I61" s="267"/>
    </row>
    <row r="62" spans="1:9" ht="20.25" customHeight="1">
      <c r="A62" s="12"/>
      <c r="B62" s="16">
        <v>9</v>
      </c>
      <c r="C62" s="225" t="s">
        <v>48</v>
      </c>
      <c r="D62" s="14"/>
      <c r="E62" s="17"/>
      <c r="F62" s="17"/>
      <c r="G62" s="17"/>
      <c r="H62" s="166"/>
      <c r="I62" s="267"/>
    </row>
    <row r="63" spans="1:10" ht="21.75">
      <c r="A63" s="12"/>
      <c r="B63" s="16"/>
      <c r="C63" s="18">
        <v>9.1</v>
      </c>
      <c r="D63" s="14" t="s">
        <v>49</v>
      </c>
      <c r="E63" s="17">
        <v>174500</v>
      </c>
      <c r="F63" s="17">
        <v>0</v>
      </c>
      <c r="G63" s="17">
        <f>F63+J63</f>
        <v>59300</v>
      </c>
      <c r="H63" s="166">
        <f t="shared" si="3"/>
        <v>115200</v>
      </c>
      <c r="I63" s="267"/>
      <c r="J63" s="284">
        <v>59300</v>
      </c>
    </row>
    <row r="64" spans="1:9" ht="21.75">
      <c r="A64" s="12"/>
      <c r="B64" s="16">
        <v>10</v>
      </c>
      <c r="C64" s="265" t="s">
        <v>59</v>
      </c>
      <c r="D64" s="266"/>
      <c r="E64" s="17"/>
      <c r="F64" s="17"/>
      <c r="G64" s="17"/>
      <c r="H64" s="166"/>
      <c r="I64" s="267"/>
    </row>
    <row r="65" spans="1:9" ht="24" customHeight="1">
      <c r="A65" s="12"/>
      <c r="B65" s="16"/>
      <c r="C65" s="111"/>
      <c r="D65" s="14"/>
      <c r="E65" s="17"/>
      <c r="F65" s="17"/>
      <c r="G65" s="17"/>
      <c r="H65" s="166">
        <f t="shared" si="3"/>
        <v>0</v>
      </c>
      <c r="I65" s="267"/>
    </row>
    <row r="66" spans="1:9" ht="19.5" customHeight="1">
      <c r="A66" s="25"/>
      <c r="B66" s="26"/>
      <c r="C66" s="27"/>
      <c r="D66" s="28"/>
      <c r="E66" s="115"/>
      <c r="F66" s="115"/>
      <c r="G66" s="115"/>
      <c r="H66" s="170"/>
      <c r="I66" s="272"/>
    </row>
    <row r="67" spans="1:10" ht="18" customHeight="1" thickBot="1">
      <c r="A67" s="4"/>
      <c r="B67" s="5"/>
      <c r="C67" s="6"/>
      <c r="D67" s="36" t="s">
        <v>76</v>
      </c>
      <c r="E67" s="116">
        <f>SUM(E44:E66)</f>
        <v>8853100</v>
      </c>
      <c r="F67" s="116">
        <f>SUM(F44:F66)</f>
        <v>1753036.37</v>
      </c>
      <c r="G67" s="171">
        <f>SUM(G44:G66)</f>
        <v>5286562.4</v>
      </c>
      <c r="H67" s="171">
        <f>SUM(H44:H66)</f>
        <v>3566537.6000000006</v>
      </c>
      <c r="I67" s="273"/>
      <c r="J67" s="285">
        <f>SUM(J44:J66)</f>
        <v>3533526.0299999993</v>
      </c>
    </row>
    <row r="68" spans="1:9" ht="18" customHeight="1" thickTop="1">
      <c r="A68" s="7"/>
      <c r="B68" s="8"/>
      <c r="C68" s="9"/>
      <c r="D68" s="39"/>
      <c r="E68" s="72"/>
      <c r="F68" s="72"/>
      <c r="G68" s="172"/>
      <c r="H68" s="72"/>
      <c r="I68" s="173"/>
    </row>
    <row r="69" spans="1:9" ht="18" customHeight="1">
      <c r="A69" s="7"/>
      <c r="B69" s="8"/>
      <c r="C69" s="9"/>
      <c r="D69" s="39"/>
      <c r="E69" s="72"/>
      <c r="F69" s="72"/>
      <c r="G69" s="172"/>
      <c r="H69" s="72"/>
      <c r="I69" s="173"/>
    </row>
    <row r="70" spans="1:9" ht="18" customHeight="1">
      <c r="A70" s="7"/>
      <c r="B70" s="8"/>
      <c r="C70" s="9"/>
      <c r="D70" s="39"/>
      <c r="E70" s="72"/>
      <c r="F70" s="72"/>
      <c r="G70" s="172"/>
      <c r="H70" s="72"/>
      <c r="I70" s="173"/>
    </row>
    <row r="71" spans="1:9" ht="18" customHeight="1">
      <c r="A71" s="7"/>
      <c r="B71" s="8"/>
      <c r="C71" s="9"/>
      <c r="D71" s="39"/>
      <c r="E71" s="72"/>
      <c r="F71" s="72"/>
      <c r="G71" s="172"/>
      <c r="H71" s="72"/>
      <c r="I71" s="173"/>
    </row>
    <row r="72" spans="1:9" ht="18" customHeight="1">
      <c r="A72" s="7"/>
      <c r="B72" s="8"/>
      <c r="C72" s="9"/>
      <c r="D72" s="39"/>
      <c r="E72" s="72"/>
      <c r="F72" s="72"/>
      <c r="G72" s="172"/>
      <c r="H72" s="72"/>
      <c r="I72" s="173"/>
    </row>
    <row r="73" spans="1:9" ht="18" customHeight="1">
      <c r="A73" s="7"/>
      <c r="B73" s="8"/>
      <c r="C73" s="9"/>
      <c r="D73" s="39"/>
      <c r="E73" s="72"/>
      <c r="F73" s="72"/>
      <c r="G73" s="172"/>
      <c r="H73" s="72"/>
      <c r="I73" s="173"/>
    </row>
    <row r="74" spans="1:9" ht="18" customHeight="1">
      <c r="A74" s="7"/>
      <c r="B74" s="8"/>
      <c r="C74" s="9"/>
      <c r="D74" s="39"/>
      <c r="E74" s="72"/>
      <c r="F74" s="72"/>
      <c r="G74" s="172"/>
      <c r="H74" s="72"/>
      <c r="I74" s="173"/>
    </row>
    <row r="75" spans="1:9" ht="18" customHeight="1">
      <c r="A75" s="7"/>
      <c r="B75" s="8"/>
      <c r="C75" s="9"/>
      <c r="D75" s="39"/>
      <c r="E75" s="72"/>
      <c r="F75" s="72"/>
      <c r="G75" s="172"/>
      <c r="H75" s="72"/>
      <c r="I75" s="173"/>
    </row>
    <row r="76" spans="1:9" ht="18" customHeight="1">
      <c r="A76" s="7"/>
      <c r="B76" s="8"/>
      <c r="C76" s="9"/>
      <c r="D76" s="39"/>
      <c r="E76" s="72"/>
      <c r="F76" s="72"/>
      <c r="G76" s="172"/>
      <c r="H76" s="72"/>
      <c r="I76" s="173"/>
    </row>
    <row r="77" spans="1:9" ht="18" customHeight="1">
      <c r="A77" s="7"/>
      <c r="B77" s="8"/>
      <c r="C77" s="9"/>
      <c r="D77" s="39"/>
      <c r="E77" s="72"/>
      <c r="F77" s="72"/>
      <c r="G77" s="172"/>
      <c r="H77" s="72"/>
      <c r="I77" s="173"/>
    </row>
    <row r="78" spans="1:9" ht="18" customHeight="1">
      <c r="A78" s="7"/>
      <c r="B78" s="8"/>
      <c r="C78" s="9"/>
      <c r="D78" s="39"/>
      <c r="E78" s="72"/>
      <c r="F78" s="72"/>
      <c r="G78" s="172"/>
      <c r="H78" s="72"/>
      <c r="I78" s="173"/>
    </row>
    <row r="79" spans="1:9" ht="18" customHeight="1">
      <c r="A79" s="7"/>
      <c r="B79" s="8"/>
      <c r="C79" s="9"/>
      <c r="D79" s="39"/>
      <c r="E79" s="72"/>
      <c r="F79" s="72"/>
      <c r="G79" s="172"/>
      <c r="H79" s="72"/>
      <c r="I79" s="173"/>
    </row>
    <row r="80" spans="1:9" ht="18" customHeight="1">
      <c r="A80" s="7"/>
      <c r="B80" s="8"/>
      <c r="C80" s="9"/>
      <c r="D80" s="39"/>
      <c r="E80" s="72"/>
      <c r="F80" s="72"/>
      <c r="G80" s="172"/>
      <c r="H80" s="72"/>
      <c r="I80" s="173"/>
    </row>
    <row r="81" spans="1:9" ht="18" customHeight="1">
      <c r="A81" s="7"/>
      <c r="B81" s="8"/>
      <c r="C81" s="9"/>
      <c r="D81" s="39"/>
      <c r="E81" s="72"/>
      <c r="F81" s="72"/>
      <c r="G81" s="172"/>
      <c r="H81" s="72"/>
      <c r="I81" s="173"/>
    </row>
    <row r="82" spans="1:9" ht="18" customHeight="1">
      <c r="A82" s="7"/>
      <c r="B82" s="8"/>
      <c r="C82" s="9"/>
      <c r="D82" s="39"/>
      <c r="E82" s="72"/>
      <c r="F82" s="72"/>
      <c r="G82" s="172"/>
      <c r="H82" s="72"/>
      <c r="I82" s="173"/>
    </row>
    <row r="83" spans="1:9" ht="18" customHeight="1">
      <c r="A83" s="7"/>
      <c r="B83" s="8"/>
      <c r="C83" s="9"/>
      <c r="D83" s="39"/>
      <c r="E83" s="72"/>
      <c r="F83" s="72"/>
      <c r="G83" s="172"/>
      <c r="H83" s="72"/>
      <c r="I83" s="173"/>
    </row>
    <row r="84" spans="1:9" ht="18" customHeight="1">
      <c r="A84" s="7"/>
      <c r="B84" s="8"/>
      <c r="C84" s="9"/>
      <c r="D84" s="39"/>
      <c r="E84" s="72"/>
      <c r="F84" s="72"/>
      <c r="G84" s="172"/>
      <c r="H84" s="72"/>
      <c r="I84" s="173"/>
    </row>
    <row r="85" spans="1:9" ht="18" customHeight="1">
      <c r="A85" s="7"/>
      <c r="B85" s="8"/>
      <c r="C85" s="9"/>
      <c r="D85" s="39"/>
      <c r="E85" s="72"/>
      <c r="F85" s="72"/>
      <c r="G85" s="172"/>
      <c r="H85" s="72"/>
      <c r="I85" s="173"/>
    </row>
    <row r="86" spans="1:9" ht="18" customHeight="1">
      <c r="A86" s="7"/>
      <c r="B86" s="8"/>
      <c r="C86" s="9"/>
      <c r="D86" s="39"/>
      <c r="E86" s="72"/>
      <c r="F86" s="72"/>
      <c r="G86" s="172"/>
      <c r="H86" s="72"/>
      <c r="I86" s="173"/>
    </row>
    <row r="87" spans="1:9" ht="18" customHeight="1">
      <c r="A87" s="7"/>
      <c r="B87" s="8"/>
      <c r="C87" s="9"/>
      <c r="D87" s="39"/>
      <c r="E87" s="72"/>
      <c r="F87" s="72"/>
      <c r="G87" s="172"/>
      <c r="H87" s="72"/>
      <c r="I87" s="173"/>
    </row>
    <row r="88" spans="1:9" ht="18" customHeight="1">
      <c r="A88" s="7"/>
      <c r="B88" s="8"/>
      <c r="C88" s="9"/>
      <c r="D88" s="39"/>
      <c r="E88" s="72"/>
      <c r="F88" s="72"/>
      <c r="G88" s="172"/>
      <c r="H88" s="72"/>
      <c r="I88" s="173"/>
    </row>
    <row r="89" spans="1:9" ht="18" customHeight="1">
      <c r="A89" s="7"/>
      <c r="B89" s="8"/>
      <c r="C89" s="9"/>
      <c r="D89" s="39"/>
      <c r="E89" s="72"/>
      <c r="F89" s="72"/>
      <c r="G89" s="172"/>
      <c r="H89" s="72"/>
      <c r="I89" s="173"/>
    </row>
    <row r="90" spans="1:9" ht="18" customHeight="1">
      <c r="A90" s="7"/>
      <c r="B90" s="8"/>
      <c r="C90" s="9"/>
      <c r="D90" s="39"/>
      <c r="E90" s="72"/>
      <c r="F90" s="72"/>
      <c r="G90" s="172"/>
      <c r="H90" s="72"/>
      <c r="I90" s="173"/>
    </row>
    <row r="91" spans="1:9" ht="18" customHeight="1">
      <c r="A91" s="7"/>
      <c r="B91" s="8"/>
      <c r="C91" s="9"/>
      <c r="D91" s="39"/>
      <c r="E91" s="72"/>
      <c r="F91" s="72"/>
      <c r="G91" s="172"/>
      <c r="H91" s="72"/>
      <c r="I91" s="173"/>
    </row>
    <row r="92" spans="1:9" ht="24.75" customHeight="1">
      <c r="A92" s="44" t="s">
        <v>139</v>
      </c>
      <c r="B92" s="53"/>
      <c r="C92" s="53"/>
      <c r="D92" s="54"/>
      <c r="E92" s="149"/>
      <c r="F92" s="149"/>
      <c r="G92" s="149"/>
      <c r="H92" s="181"/>
      <c r="I92" s="181"/>
    </row>
    <row r="93" spans="1:9" ht="19.5" customHeight="1">
      <c r="A93" s="58" t="s">
        <v>11</v>
      </c>
      <c r="B93" s="59" t="s">
        <v>12</v>
      </c>
      <c r="C93" s="60"/>
      <c r="D93" s="61"/>
      <c r="E93" s="141"/>
      <c r="F93" s="141"/>
      <c r="G93" s="141"/>
      <c r="H93" s="176"/>
      <c r="I93" s="176"/>
    </row>
    <row r="94" spans="1:9" ht="21" customHeight="1">
      <c r="A94" s="12"/>
      <c r="B94" s="37" t="s">
        <v>13</v>
      </c>
      <c r="C94" s="46" t="s">
        <v>14</v>
      </c>
      <c r="D94" s="14"/>
      <c r="E94" s="17"/>
      <c r="F94" s="17"/>
      <c r="G94" s="17"/>
      <c r="H94" s="178"/>
      <c r="I94" s="178"/>
    </row>
    <row r="95" spans="1:10" ht="21" customHeight="1">
      <c r="A95" s="12"/>
      <c r="B95" s="32"/>
      <c r="C95" s="18">
        <v>1.1</v>
      </c>
      <c r="D95" s="14" t="s">
        <v>16</v>
      </c>
      <c r="E95" s="17">
        <v>152400</v>
      </c>
      <c r="F95" s="17">
        <v>40590</v>
      </c>
      <c r="G95" s="17">
        <f aca="true" t="shared" si="4" ref="G95:G125">F95+J95</f>
        <v>119387.59</v>
      </c>
      <c r="H95" s="166">
        <f aca="true" t="shared" si="5" ref="H95:H125">E95-G95</f>
        <v>33012.41</v>
      </c>
      <c r="I95" s="178"/>
      <c r="J95" s="284">
        <v>78797.59</v>
      </c>
    </row>
    <row r="96" spans="1:10" ht="18" customHeight="1">
      <c r="A96" s="12"/>
      <c r="B96" s="32"/>
      <c r="C96" s="18">
        <v>1.2</v>
      </c>
      <c r="D96" s="14" t="s">
        <v>64</v>
      </c>
      <c r="E96" s="17">
        <v>33120</v>
      </c>
      <c r="F96" s="17">
        <v>5040</v>
      </c>
      <c r="G96" s="17">
        <f t="shared" si="4"/>
        <v>17540</v>
      </c>
      <c r="H96" s="166">
        <f t="shared" si="5"/>
        <v>15580</v>
      </c>
      <c r="I96" s="178"/>
      <c r="J96" s="284">
        <v>12500</v>
      </c>
    </row>
    <row r="97" spans="1:9" ht="18" customHeight="1">
      <c r="A97" s="12"/>
      <c r="B97" s="13" t="s">
        <v>20</v>
      </c>
      <c r="C97" s="46" t="s">
        <v>21</v>
      </c>
      <c r="D97" s="14"/>
      <c r="E97" s="17"/>
      <c r="F97" s="17"/>
      <c r="G97" s="17"/>
      <c r="H97" s="166"/>
      <c r="I97" s="178"/>
    </row>
    <row r="98" spans="1:10" ht="18" customHeight="1">
      <c r="A98" s="12"/>
      <c r="B98" s="16"/>
      <c r="C98" s="18">
        <v>2.1</v>
      </c>
      <c r="D98" s="14" t="s">
        <v>22</v>
      </c>
      <c r="E98" s="17">
        <v>0</v>
      </c>
      <c r="F98" s="17">
        <v>0</v>
      </c>
      <c r="G98" s="17">
        <f t="shared" si="4"/>
        <v>0</v>
      </c>
      <c r="H98" s="166">
        <f t="shared" si="5"/>
        <v>0</v>
      </c>
      <c r="I98" s="178"/>
      <c r="J98" s="284">
        <v>0</v>
      </c>
    </row>
    <row r="99" spans="1:10" ht="18" customHeight="1">
      <c r="A99" s="12"/>
      <c r="B99" s="16"/>
      <c r="C99" s="18">
        <v>2.2</v>
      </c>
      <c r="D99" s="14" t="s">
        <v>17</v>
      </c>
      <c r="E99" s="17">
        <v>0</v>
      </c>
      <c r="F99" s="17">
        <v>0</v>
      </c>
      <c r="G99" s="17">
        <f t="shared" si="4"/>
        <v>0</v>
      </c>
      <c r="H99" s="166">
        <f t="shared" si="5"/>
        <v>0</v>
      </c>
      <c r="I99" s="178"/>
      <c r="J99" s="284">
        <v>0</v>
      </c>
    </row>
    <row r="100" spans="1:9" ht="18" customHeight="1">
      <c r="A100" s="12"/>
      <c r="B100" s="19">
        <v>3</v>
      </c>
      <c r="C100" s="265" t="s">
        <v>23</v>
      </c>
      <c r="D100" s="266"/>
      <c r="E100" s="17"/>
      <c r="F100" s="17"/>
      <c r="G100" s="17"/>
      <c r="H100" s="166"/>
      <c r="I100" s="178"/>
    </row>
    <row r="101" spans="1:10" ht="18" customHeight="1">
      <c r="A101" s="12"/>
      <c r="B101" s="16"/>
      <c r="C101" s="18">
        <v>3.1</v>
      </c>
      <c r="D101" s="14" t="s">
        <v>23</v>
      </c>
      <c r="E101" s="17">
        <v>0</v>
      </c>
      <c r="F101" s="17">
        <v>0</v>
      </c>
      <c r="G101" s="17">
        <f t="shared" si="4"/>
        <v>0</v>
      </c>
      <c r="H101" s="166">
        <f t="shared" si="5"/>
        <v>0</v>
      </c>
      <c r="I101" s="178"/>
      <c r="J101" s="284">
        <v>0</v>
      </c>
    </row>
    <row r="102" spans="1:10" ht="18" customHeight="1">
      <c r="A102" s="12"/>
      <c r="B102" s="16"/>
      <c r="C102" s="18">
        <v>3.2</v>
      </c>
      <c r="D102" s="14" t="s">
        <v>17</v>
      </c>
      <c r="E102" s="17">
        <v>0</v>
      </c>
      <c r="F102" s="17">
        <v>0</v>
      </c>
      <c r="G102" s="17">
        <f t="shared" si="4"/>
        <v>0</v>
      </c>
      <c r="H102" s="166">
        <f t="shared" si="5"/>
        <v>0</v>
      </c>
      <c r="I102" s="178"/>
      <c r="J102" s="284">
        <v>0</v>
      </c>
    </row>
    <row r="103" spans="1:9" ht="18" customHeight="1">
      <c r="A103" s="12"/>
      <c r="B103" s="37" t="s">
        <v>52</v>
      </c>
      <c r="C103" s="46" t="s">
        <v>24</v>
      </c>
      <c r="D103" s="14"/>
      <c r="E103" s="17"/>
      <c r="F103" s="17"/>
      <c r="G103" s="17"/>
      <c r="H103" s="166"/>
      <c r="I103" s="178"/>
    </row>
    <row r="104" spans="1:10" ht="18" customHeight="1">
      <c r="A104" s="12"/>
      <c r="B104" s="32"/>
      <c r="C104" s="18">
        <v>3.1</v>
      </c>
      <c r="D104" s="14" t="s">
        <v>26</v>
      </c>
      <c r="E104" s="17">
        <v>0</v>
      </c>
      <c r="F104" s="17">
        <v>0</v>
      </c>
      <c r="G104" s="17">
        <f t="shared" si="4"/>
        <v>0</v>
      </c>
      <c r="H104" s="166">
        <f t="shared" si="5"/>
        <v>0</v>
      </c>
      <c r="I104" s="178"/>
      <c r="J104" s="284">
        <v>0</v>
      </c>
    </row>
    <row r="105" spans="1:10" ht="18" customHeight="1">
      <c r="A105" s="12"/>
      <c r="B105" s="32"/>
      <c r="C105" s="18">
        <v>3.2</v>
      </c>
      <c r="D105" s="14" t="s">
        <v>65</v>
      </c>
      <c r="E105" s="17">
        <v>0</v>
      </c>
      <c r="F105" s="17">
        <v>0</v>
      </c>
      <c r="G105" s="17">
        <f t="shared" si="4"/>
        <v>0</v>
      </c>
      <c r="H105" s="166">
        <f t="shared" si="5"/>
        <v>0</v>
      </c>
      <c r="I105" s="178"/>
      <c r="J105" s="284">
        <v>0</v>
      </c>
    </row>
    <row r="106" spans="1:10" ht="18" customHeight="1">
      <c r="A106" s="12"/>
      <c r="B106" s="32"/>
      <c r="C106" s="18">
        <v>3.3</v>
      </c>
      <c r="D106" s="14" t="s">
        <v>27</v>
      </c>
      <c r="E106" s="17">
        <v>15000</v>
      </c>
      <c r="F106" s="17">
        <v>1937</v>
      </c>
      <c r="G106" s="17">
        <f t="shared" si="4"/>
        <v>5811</v>
      </c>
      <c r="H106" s="166">
        <f t="shared" si="5"/>
        <v>9189</v>
      </c>
      <c r="I106" s="178"/>
      <c r="J106" s="284">
        <v>3874</v>
      </c>
    </row>
    <row r="107" spans="1:10" ht="18" customHeight="1">
      <c r="A107" s="12"/>
      <c r="B107" s="32"/>
      <c r="C107" s="18">
        <v>3.4</v>
      </c>
      <c r="D107" s="14" t="s">
        <v>28</v>
      </c>
      <c r="E107" s="17">
        <v>10000</v>
      </c>
      <c r="F107" s="17">
        <v>110</v>
      </c>
      <c r="G107" s="17">
        <f t="shared" si="4"/>
        <v>110</v>
      </c>
      <c r="H107" s="166">
        <f t="shared" si="5"/>
        <v>9890</v>
      </c>
      <c r="I107" s="178"/>
      <c r="J107" s="284">
        <v>0</v>
      </c>
    </row>
    <row r="108" spans="1:10" ht="18" customHeight="1">
      <c r="A108" s="12"/>
      <c r="B108" s="32"/>
      <c r="C108" s="18">
        <v>3.5</v>
      </c>
      <c r="D108" s="14" t="s">
        <v>108</v>
      </c>
      <c r="E108" s="17">
        <v>0</v>
      </c>
      <c r="F108" s="17"/>
      <c r="G108" s="17">
        <f t="shared" si="4"/>
        <v>0</v>
      </c>
      <c r="H108" s="166">
        <f t="shared" si="5"/>
        <v>0</v>
      </c>
      <c r="I108" s="178"/>
      <c r="J108" s="284">
        <v>0</v>
      </c>
    </row>
    <row r="109" spans="1:9" ht="18" customHeight="1">
      <c r="A109" s="12"/>
      <c r="B109" s="37" t="s">
        <v>53</v>
      </c>
      <c r="C109" s="46" t="s">
        <v>31</v>
      </c>
      <c r="D109" s="14"/>
      <c r="E109" s="17"/>
      <c r="F109" s="17"/>
      <c r="G109" s="17"/>
      <c r="H109" s="166"/>
      <c r="I109" s="178"/>
    </row>
    <row r="110" spans="1:10" ht="18" customHeight="1">
      <c r="A110" s="12"/>
      <c r="B110" s="32"/>
      <c r="C110" s="18">
        <v>4.1</v>
      </c>
      <c r="D110" s="14" t="s">
        <v>32</v>
      </c>
      <c r="E110" s="17">
        <v>190000</v>
      </c>
      <c r="F110" s="17">
        <v>42190</v>
      </c>
      <c r="G110" s="17">
        <f t="shared" si="4"/>
        <v>146820</v>
      </c>
      <c r="H110" s="166">
        <f t="shared" si="5"/>
        <v>43180</v>
      </c>
      <c r="I110" s="178"/>
      <c r="J110" s="284">
        <v>104630</v>
      </c>
    </row>
    <row r="111" spans="1:10" ht="18" customHeight="1">
      <c r="A111" s="12"/>
      <c r="B111" s="32"/>
      <c r="C111" s="18">
        <v>4.2</v>
      </c>
      <c r="D111" s="14" t="s">
        <v>74</v>
      </c>
      <c r="E111" s="17">
        <v>10000</v>
      </c>
      <c r="F111" s="17">
        <v>0</v>
      </c>
      <c r="G111" s="17">
        <f t="shared" si="4"/>
        <v>0</v>
      </c>
      <c r="H111" s="166">
        <f t="shared" si="5"/>
        <v>10000</v>
      </c>
      <c r="I111" s="178"/>
      <c r="J111" s="284">
        <v>0</v>
      </c>
    </row>
    <row r="112" spans="1:10" ht="18" customHeight="1">
      <c r="A112" s="12"/>
      <c r="B112" s="32"/>
      <c r="C112" s="18">
        <v>4.3</v>
      </c>
      <c r="D112" s="14" t="s">
        <v>33</v>
      </c>
      <c r="E112" s="17">
        <v>307000</v>
      </c>
      <c r="F112" s="17">
        <v>98100</v>
      </c>
      <c r="G112" s="17">
        <f t="shared" si="4"/>
        <v>283433</v>
      </c>
      <c r="H112" s="166">
        <f t="shared" si="5"/>
        <v>23567</v>
      </c>
      <c r="I112" s="178"/>
      <c r="J112" s="284">
        <v>185333</v>
      </c>
    </row>
    <row r="113" spans="1:10" ht="18" customHeight="1">
      <c r="A113" s="12"/>
      <c r="B113" s="32"/>
      <c r="C113" s="18">
        <v>4.4</v>
      </c>
      <c r="D113" s="14" t="s">
        <v>66</v>
      </c>
      <c r="E113" s="17">
        <v>405040</v>
      </c>
      <c r="F113" s="17">
        <v>5688</v>
      </c>
      <c r="G113" s="17">
        <f t="shared" si="4"/>
        <v>321058</v>
      </c>
      <c r="H113" s="166">
        <f t="shared" si="5"/>
        <v>83982</v>
      </c>
      <c r="I113" s="178"/>
      <c r="J113" s="284">
        <v>315370</v>
      </c>
    </row>
    <row r="114" spans="1:9" ht="18" customHeight="1">
      <c r="A114" s="12"/>
      <c r="B114" s="37" t="s">
        <v>55</v>
      </c>
      <c r="C114" s="46" t="s">
        <v>34</v>
      </c>
      <c r="D114" s="14"/>
      <c r="E114" s="17"/>
      <c r="F114" s="17"/>
      <c r="G114" s="17"/>
      <c r="H114" s="166"/>
      <c r="I114" s="178"/>
    </row>
    <row r="115" spans="1:10" ht="18" customHeight="1">
      <c r="A115" s="12"/>
      <c r="B115" s="42"/>
      <c r="C115" s="38">
        <v>5.1</v>
      </c>
      <c r="D115" s="14" t="s">
        <v>140</v>
      </c>
      <c r="E115" s="17">
        <v>978460</v>
      </c>
      <c r="F115" s="17">
        <v>575486.79</v>
      </c>
      <c r="G115" s="17">
        <f t="shared" si="4"/>
        <v>575486.79</v>
      </c>
      <c r="H115" s="166">
        <f t="shared" si="5"/>
        <v>402973.20999999996</v>
      </c>
      <c r="I115" s="178"/>
      <c r="J115" s="284">
        <v>0</v>
      </c>
    </row>
    <row r="116" spans="1:10" ht="18" customHeight="1">
      <c r="A116" s="12"/>
      <c r="B116" s="42"/>
      <c r="C116" s="38">
        <v>5.2</v>
      </c>
      <c r="D116" s="14" t="s">
        <v>37</v>
      </c>
      <c r="E116" s="17">
        <v>20000</v>
      </c>
      <c r="F116" s="17">
        <v>0</v>
      </c>
      <c r="G116" s="17">
        <f t="shared" si="4"/>
        <v>17661</v>
      </c>
      <c r="H116" s="166">
        <f t="shared" si="5"/>
        <v>2339</v>
      </c>
      <c r="I116" s="178"/>
      <c r="J116" s="284">
        <v>17661</v>
      </c>
    </row>
    <row r="117" spans="1:10" ht="18" customHeight="1">
      <c r="A117" s="12"/>
      <c r="B117" s="42"/>
      <c r="C117" s="38">
        <v>5.3</v>
      </c>
      <c r="D117" s="14" t="s">
        <v>60</v>
      </c>
      <c r="E117" s="218">
        <v>80000</v>
      </c>
      <c r="F117" s="218">
        <v>0</v>
      </c>
      <c r="G117" s="17">
        <f t="shared" si="4"/>
        <v>79806</v>
      </c>
      <c r="H117" s="166">
        <f t="shared" si="5"/>
        <v>194</v>
      </c>
      <c r="I117" s="178"/>
      <c r="J117" s="284">
        <v>79806</v>
      </c>
    </row>
    <row r="118" spans="1:9" ht="18" customHeight="1">
      <c r="A118" s="12"/>
      <c r="B118" s="42" t="s">
        <v>58</v>
      </c>
      <c r="C118" s="227" t="s">
        <v>141</v>
      </c>
      <c r="D118" s="14"/>
      <c r="E118" s="218"/>
      <c r="F118" s="218"/>
      <c r="G118" s="17"/>
      <c r="H118" s="166"/>
      <c r="I118" s="178"/>
    </row>
    <row r="119" spans="1:10" ht="18" customHeight="1">
      <c r="A119" s="12"/>
      <c r="B119" s="42"/>
      <c r="C119" s="38" t="s">
        <v>114</v>
      </c>
      <c r="D119" s="14" t="s">
        <v>142</v>
      </c>
      <c r="E119" s="218">
        <v>30000</v>
      </c>
      <c r="F119" s="218">
        <v>0</v>
      </c>
      <c r="G119" s="17">
        <f t="shared" si="4"/>
        <v>0</v>
      </c>
      <c r="H119" s="166">
        <f t="shared" si="5"/>
        <v>30000</v>
      </c>
      <c r="I119" s="178"/>
      <c r="J119" s="284">
        <v>0</v>
      </c>
    </row>
    <row r="120" spans="1:10" ht="18" customHeight="1">
      <c r="A120" s="12"/>
      <c r="B120" s="42"/>
      <c r="C120" s="38" t="s">
        <v>115</v>
      </c>
      <c r="D120" s="14" t="s">
        <v>143</v>
      </c>
      <c r="E120" s="218">
        <v>1157000</v>
      </c>
      <c r="F120" s="218">
        <v>572000</v>
      </c>
      <c r="G120" s="17">
        <f t="shared" si="4"/>
        <v>1144000</v>
      </c>
      <c r="H120" s="166">
        <f t="shared" si="5"/>
        <v>13000</v>
      </c>
      <c r="I120" s="178"/>
      <c r="J120" s="284">
        <v>572000</v>
      </c>
    </row>
    <row r="121" spans="1:9" ht="18" customHeight="1">
      <c r="A121" s="29"/>
      <c r="B121" s="62" t="s">
        <v>144</v>
      </c>
      <c r="C121" s="227" t="s">
        <v>48</v>
      </c>
      <c r="D121" s="41"/>
      <c r="E121" s="151"/>
      <c r="F121" s="182"/>
      <c r="G121" s="17"/>
      <c r="H121" s="166"/>
      <c r="I121" s="178"/>
    </row>
    <row r="122" spans="1:10" ht="18" customHeight="1">
      <c r="A122" s="29"/>
      <c r="B122" s="62"/>
      <c r="C122" s="38" t="s">
        <v>145</v>
      </c>
      <c r="D122" s="41" t="s">
        <v>48</v>
      </c>
      <c r="E122" s="151">
        <v>71400</v>
      </c>
      <c r="F122" s="182">
        <v>6000</v>
      </c>
      <c r="G122" s="17">
        <f t="shared" si="4"/>
        <v>58750</v>
      </c>
      <c r="H122" s="166">
        <f t="shared" si="5"/>
        <v>12650</v>
      </c>
      <c r="I122" s="178"/>
      <c r="J122" s="284">
        <v>52750</v>
      </c>
    </row>
    <row r="123" spans="1:9" ht="18" customHeight="1">
      <c r="A123" s="29"/>
      <c r="B123" s="62" t="s">
        <v>113</v>
      </c>
      <c r="C123" s="227" t="s">
        <v>59</v>
      </c>
      <c r="D123" s="41"/>
      <c r="E123" s="151"/>
      <c r="F123" s="182"/>
      <c r="G123" s="17"/>
      <c r="H123" s="166"/>
      <c r="I123" s="178"/>
    </row>
    <row r="124" spans="1:10" ht="18" customHeight="1">
      <c r="A124" s="29"/>
      <c r="B124" s="62"/>
      <c r="C124" s="38" t="s">
        <v>146</v>
      </c>
      <c r="D124" s="41" t="s">
        <v>147</v>
      </c>
      <c r="E124" s="151">
        <v>50000</v>
      </c>
      <c r="F124" s="182">
        <v>0</v>
      </c>
      <c r="G124" s="17">
        <f t="shared" si="4"/>
        <v>0</v>
      </c>
      <c r="H124" s="166">
        <f t="shared" si="5"/>
        <v>50000</v>
      </c>
      <c r="I124" s="178"/>
      <c r="J124" s="284">
        <v>0</v>
      </c>
    </row>
    <row r="125" spans="1:10" ht="18" customHeight="1">
      <c r="A125" s="29"/>
      <c r="B125" s="62"/>
      <c r="C125" s="38" t="s">
        <v>149</v>
      </c>
      <c r="D125" s="41" t="s">
        <v>148</v>
      </c>
      <c r="E125" s="151">
        <v>50000</v>
      </c>
      <c r="F125" s="182">
        <v>0</v>
      </c>
      <c r="G125" s="17">
        <f t="shared" si="4"/>
        <v>0</v>
      </c>
      <c r="H125" s="166">
        <f t="shared" si="5"/>
        <v>50000</v>
      </c>
      <c r="I125" s="178"/>
      <c r="J125" s="284">
        <v>0</v>
      </c>
    </row>
    <row r="126" spans="1:9" ht="18" customHeight="1">
      <c r="A126" s="29"/>
      <c r="B126" s="62"/>
      <c r="C126" s="38"/>
      <c r="D126" s="41"/>
      <c r="E126" s="151"/>
      <c r="F126" s="182"/>
      <c r="G126" s="218"/>
      <c r="H126" s="166"/>
      <c r="I126" s="178"/>
    </row>
    <row r="127" spans="1:9" ht="18" customHeight="1">
      <c r="A127" s="29"/>
      <c r="B127" s="62"/>
      <c r="C127" s="38"/>
      <c r="D127" s="41"/>
      <c r="E127" s="151"/>
      <c r="F127" s="182"/>
      <c r="G127" s="218"/>
      <c r="H127" s="166"/>
      <c r="I127" s="178"/>
    </row>
    <row r="128" spans="1:9" ht="18" customHeight="1">
      <c r="A128" s="29"/>
      <c r="B128" s="62"/>
      <c r="C128" s="38"/>
      <c r="D128" s="41"/>
      <c r="E128" s="151"/>
      <c r="F128" s="182"/>
      <c r="G128" s="218"/>
      <c r="H128" s="166"/>
      <c r="I128" s="178"/>
    </row>
    <row r="129" spans="1:9" ht="18" customHeight="1">
      <c r="A129" s="29"/>
      <c r="B129" s="62"/>
      <c r="C129" s="38"/>
      <c r="D129" s="41"/>
      <c r="E129" s="151"/>
      <c r="F129" s="182"/>
      <c r="G129" s="218"/>
      <c r="H129" s="166"/>
      <c r="I129" s="178"/>
    </row>
    <row r="130" spans="1:9" ht="18" customHeight="1">
      <c r="A130" s="29"/>
      <c r="B130" s="62"/>
      <c r="C130" s="38"/>
      <c r="D130" s="41"/>
      <c r="E130" s="151"/>
      <c r="F130" s="182"/>
      <c r="G130" s="218"/>
      <c r="H130" s="166"/>
      <c r="I130" s="178"/>
    </row>
    <row r="131" spans="1:9" ht="18" customHeight="1">
      <c r="A131" s="29"/>
      <c r="B131" s="62"/>
      <c r="C131" s="38"/>
      <c r="D131" s="41"/>
      <c r="E131" s="151"/>
      <c r="F131" s="182"/>
      <c r="G131" s="218"/>
      <c r="H131" s="166"/>
      <c r="I131" s="178"/>
    </row>
    <row r="132" spans="1:9" ht="18" customHeight="1">
      <c r="A132" s="29"/>
      <c r="B132" s="62"/>
      <c r="C132" s="38"/>
      <c r="D132" s="41"/>
      <c r="E132" s="151"/>
      <c r="F132" s="182"/>
      <c r="G132" s="218"/>
      <c r="H132" s="166"/>
      <c r="I132" s="178"/>
    </row>
    <row r="133" spans="1:9" ht="18" customHeight="1">
      <c r="A133" s="29"/>
      <c r="B133" s="62"/>
      <c r="C133" s="38"/>
      <c r="D133" s="41"/>
      <c r="E133" s="151"/>
      <c r="F133" s="182"/>
      <c r="G133" s="218"/>
      <c r="H133" s="166"/>
      <c r="I133" s="178"/>
    </row>
    <row r="134" spans="1:9" ht="18" customHeight="1">
      <c r="A134" s="29"/>
      <c r="B134" s="62"/>
      <c r="C134" s="38"/>
      <c r="D134" s="41"/>
      <c r="E134" s="151"/>
      <c r="F134" s="182"/>
      <c r="G134" s="218"/>
      <c r="H134" s="166"/>
      <c r="I134" s="178"/>
    </row>
    <row r="135" spans="1:9" ht="18" customHeight="1">
      <c r="A135" s="29"/>
      <c r="B135" s="62"/>
      <c r="C135" s="38"/>
      <c r="D135" s="41"/>
      <c r="E135" s="151"/>
      <c r="F135" s="182"/>
      <c r="G135" s="218"/>
      <c r="H135" s="166"/>
      <c r="I135" s="178"/>
    </row>
    <row r="136" spans="1:9" ht="17.25" customHeight="1">
      <c r="A136" s="29"/>
      <c r="B136" s="62"/>
      <c r="C136" s="38"/>
      <c r="D136" s="41"/>
      <c r="E136" s="151"/>
      <c r="F136" s="182"/>
      <c r="G136" s="218"/>
      <c r="H136" s="166"/>
      <c r="I136" s="178"/>
    </row>
    <row r="137" spans="1:9" ht="17.25" customHeight="1">
      <c r="A137" s="29"/>
      <c r="B137" s="62"/>
      <c r="C137" s="38"/>
      <c r="D137" s="41"/>
      <c r="E137" s="151"/>
      <c r="F137" s="182"/>
      <c r="G137" s="218"/>
      <c r="H137" s="166"/>
      <c r="I137" s="178"/>
    </row>
    <row r="138" spans="1:9" ht="18" customHeight="1">
      <c r="A138" s="29"/>
      <c r="B138" s="62"/>
      <c r="C138" s="38"/>
      <c r="D138" s="41"/>
      <c r="E138" s="151"/>
      <c r="F138" s="182"/>
      <c r="G138" s="218"/>
      <c r="H138" s="177"/>
      <c r="I138" s="178"/>
    </row>
    <row r="139" spans="1:9" ht="18" customHeight="1">
      <c r="A139" s="29"/>
      <c r="B139" s="62"/>
      <c r="C139" s="38"/>
      <c r="D139" s="41"/>
      <c r="E139" s="151"/>
      <c r="F139" s="182"/>
      <c r="G139" s="218"/>
      <c r="H139" s="177"/>
      <c r="I139" s="178"/>
    </row>
    <row r="140" spans="1:9" ht="18" customHeight="1">
      <c r="A140" s="29"/>
      <c r="B140" s="62"/>
      <c r="C140" s="38"/>
      <c r="D140" s="41"/>
      <c r="E140" s="151"/>
      <c r="F140" s="182"/>
      <c r="G140" s="182"/>
      <c r="H140" s="177"/>
      <c r="I140" s="178"/>
    </row>
    <row r="141" spans="1:9" ht="18" customHeight="1">
      <c r="A141" s="29"/>
      <c r="B141" s="62"/>
      <c r="C141" s="38"/>
      <c r="D141" s="41"/>
      <c r="E141" s="151"/>
      <c r="F141" s="182"/>
      <c r="G141" s="182"/>
      <c r="H141" s="177"/>
      <c r="I141" s="178"/>
    </row>
    <row r="142" spans="1:9" ht="18" customHeight="1">
      <c r="A142" s="63"/>
      <c r="B142" s="64"/>
      <c r="C142" s="65"/>
      <c r="D142" s="66"/>
      <c r="E142" s="152"/>
      <c r="F142" s="183"/>
      <c r="G142" s="183"/>
      <c r="H142" s="179"/>
      <c r="I142" s="274"/>
    </row>
    <row r="143" spans="1:10" ht="18" customHeight="1" thickBot="1">
      <c r="A143" s="57"/>
      <c r="B143" s="76"/>
      <c r="C143" s="77"/>
      <c r="D143" s="36" t="s">
        <v>76</v>
      </c>
      <c r="E143" s="154">
        <f>SUM(E95:E142)</f>
        <v>3559420</v>
      </c>
      <c r="F143" s="154">
        <f>SUM(F95:F142)</f>
        <v>1347141.79</v>
      </c>
      <c r="G143" s="154">
        <f>SUM(G95:G142)</f>
        <v>2769863.38</v>
      </c>
      <c r="H143" s="154">
        <f>SUM(H95:H142)</f>
        <v>789556.62</v>
      </c>
      <c r="I143" s="155"/>
      <c r="J143" s="286">
        <f>SUM(J95:J142)</f>
        <v>1422721.5899999999</v>
      </c>
    </row>
    <row r="144" spans="1:9" ht="18" customHeight="1" thickTop="1">
      <c r="A144" s="53"/>
      <c r="B144" s="219"/>
      <c r="C144" s="220"/>
      <c r="D144" s="39"/>
      <c r="E144" s="221"/>
      <c r="F144" s="221"/>
      <c r="G144" s="221"/>
      <c r="H144" s="221"/>
      <c r="I144" s="222"/>
    </row>
    <row r="145" spans="1:10" s="51" customFormat="1" ht="21.75">
      <c r="A145" s="74" t="s">
        <v>117</v>
      </c>
      <c r="B145" s="71"/>
      <c r="C145" s="71"/>
      <c r="D145" s="71"/>
      <c r="E145" s="72"/>
      <c r="F145" s="72"/>
      <c r="G145" s="72"/>
      <c r="H145" s="174"/>
      <c r="I145" s="174"/>
      <c r="J145" s="287"/>
    </row>
    <row r="146" spans="1:9" ht="21.75">
      <c r="A146" s="67"/>
      <c r="B146" s="68" t="s">
        <v>13</v>
      </c>
      <c r="C146" s="95" t="s">
        <v>61</v>
      </c>
      <c r="D146" s="69"/>
      <c r="E146" s="141"/>
      <c r="F146" s="141"/>
      <c r="G146" s="141"/>
      <c r="H146" s="175"/>
      <c r="I146" s="176"/>
    </row>
    <row r="147" spans="1:10" ht="21.75">
      <c r="A147" s="12"/>
      <c r="B147" s="22"/>
      <c r="C147" s="18">
        <v>1.1</v>
      </c>
      <c r="D147" s="14" t="s">
        <v>130</v>
      </c>
      <c r="E147" s="17">
        <v>115450</v>
      </c>
      <c r="F147" s="17">
        <v>0</v>
      </c>
      <c r="G147" s="17">
        <f aca="true" t="shared" si="6" ref="G147:G157">F147+J147</f>
        <v>115450</v>
      </c>
      <c r="H147" s="166">
        <f aca="true" t="shared" si="7" ref="H147:H157">E147-G147</f>
        <v>0</v>
      </c>
      <c r="I147" s="178"/>
      <c r="J147" s="284">
        <v>115450</v>
      </c>
    </row>
    <row r="148" spans="1:10" ht="21.75">
      <c r="A148" s="12"/>
      <c r="B148" s="22"/>
      <c r="C148" s="18">
        <v>1.2</v>
      </c>
      <c r="D148" s="14" t="s">
        <v>62</v>
      </c>
      <c r="E148" s="17">
        <v>116692</v>
      </c>
      <c r="F148" s="17">
        <v>29022</v>
      </c>
      <c r="G148" s="17">
        <v>19348</v>
      </c>
      <c r="H148" s="166">
        <f t="shared" si="7"/>
        <v>97344</v>
      </c>
      <c r="I148" s="178"/>
      <c r="J148" s="284">
        <v>19348</v>
      </c>
    </row>
    <row r="149" spans="1:10" ht="21.75">
      <c r="A149" s="12"/>
      <c r="B149" s="22"/>
      <c r="C149" s="18">
        <v>1.3</v>
      </c>
      <c r="D149" s="14" t="s">
        <v>129</v>
      </c>
      <c r="E149" s="17">
        <v>54072</v>
      </c>
      <c r="F149" s="17">
        <v>54072</v>
      </c>
      <c r="G149" s="17">
        <f t="shared" si="6"/>
        <v>54072</v>
      </c>
      <c r="H149" s="166">
        <f t="shared" si="7"/>
        <v>0</v>
      </c>
      <c r="I149" s="178"/>
      <c r="J149" s="284">
        <v>0</v>
      </c>
    </row>
    <row r="150" spans="1:10" ht="21.75">
      <c r="A150" s="12"/>
      <c r="B150" s="22"/>
      <c r="C150" s="18">
        <v>1.4</v>
      </c>
      <c r="D150" s="14" t="s">
        <v>118</v>
      </c>
      <c r="E150" s="17">
        <v>0</v>
      </c>
      <c r="F150" s="17">
        <v>0</v>
      </c>
      <c r="G150" s="17">
        <f t="shared" si="6"/>
        <v>0</v>
      </c>
      <c r="H150" s="166">
        <f t="shared" si="7"/>
        <v>0</v>
      </c>
      <c r="I150" s="178"/>
      <c r="J150" s="284">
        <v>0</v>
      </c>
    </row>
    <row r="151" spans="1:10" ht="21.75">
      <c r="A151" s="12"/>
      <c r="B151" s="22"/>
      <c r="C151" s="18">
        <v>1.5</v>
      </c>
      <c r="D151" s="14" t="s">
        <v>160</v>
      </c>
      <c r="E151" s="17">
        <v>42720</v>
      </c>
      <c r="F151" s="17">
        <v>0</v>
      </c>
      <c r="G151" s="17">
        <f t="shared" si="6"/>
        <v>42720</v>
      </c>
      <c r="H151" s="166">
        <f t="shared" si="7"/>
        <v>0</v>
      </c>
      <c r="I151" s="178"/>
      <c r="J151" s="284">
        <v>42720</v>
      </c>
    </row>
    <row r="152" spans="1:10" ht="21.75">
      <c r="A152" s="12"/>
      <c r="B152" s="42" t="s">
        <v>20</v>
      </c>
      <c r="C152" s="225" t="s">
        <v>63</v>
      </c>
      <c r="D152" s="14"/>
      <c r="E152" s="17">
        <v>755066</v>
      </c>
      <c r="F152" s="17">
        <v>0</v>
      </c>
      <c r="G152" s="17">
        <f t="shared" si="6"/>
        <v>0</v>
      </c>
      <c r="H152" s="166">
        <f t="shared" si="7"/>
        <v>755066</v>
      </c>
      <c r="I152" s="178"/>
      <c r="J152" s="284">
        <v>0</v>
      </c>
    </row>
    <row r="153" spans="1:9" ht="21.75">
      <c r="A153" s="12"/>
      <c r="B153" s="42" t="s">
        <v>52</v>
      </c>
      <c r="C153" s="225" t="s">
        <v>119</v>
      </c>
      <c r="D153" s="14"/>
      <c r="E153" s="17"/>
      <c r="F153" s="17"/>
      <c r="G153" s="17"/>
      <c r="H153" s="166"/>
      <c r="I153" s="178"/>
    </row>
    <row r="154" spans="1:10" ht="21.75">
      <c r="A154" s="12"/>
      <c r="B154" s="42"/>
      <c r="C154" s="18">
        <v>3.1</v>
      </c>
      <c r="D154" s="14" t="s">
        <v>120</v>
      </c>
      <c r="E154" s="17">
        <v>100000</v>
      </c>
      <c r="F154" s="17">
        <v>0</v>
      </c>
      <c r="G154" s="17">
        <f t="shared" si="6"/>
        <v>0</v>
      </c>
      <c r="H154" s="166">
        <f t="shared" si="7"/>
        <v>100000</v>
      </c>
      <c r="I154" s="178"/>
      <c r="J154" s="284">
        <v>0</v>
      </c>
    </row>
    <row r="155" spans="1:10" ht="21.75">
      <c r="A155" s="12"/>
      <c r="B155" s="42"/>
      <c r="C155" s="18">
        <v>3.2</v>
      </c>
      <c r="D155" s="14" t="s">
        <v>121</v>
      </c>
      <c r="E155" s="17">
        <v>0</v>
      </c>
      <c r="F155" s="17">
        <v>0</v>
      </c>
      <c r="G155" s="17">
        <f t="shared" si="6"/>
        <v>0</v>
      </c>
      <c r="H155" s="166">
        <f t="shared" si="7"/>
        <v>0</v>
      </c>
      <c r="I155" s="178"/>
      <c r="J155" s="284">
        <v>0</v>
      </c>
    </row>
    <row r="156" spans="1:10" ht="21.75">
      <c r="A156" s="12"/>
      <c r="B156" s="42"/>
      <c r="C156" s="18">
        <v>3.3</v>
      </c>
      <c r="D156" s="14" t="s">
        <v>122</v>
      </c>
      <c r="E156" s="17">
        <v>0</v>
      </c>
      <c r="F156" s="17">
        <v>0</v>
      </c>
      <c r="G156" s="17">
        <f t="shared" si="6"/>
        <v>0</v>
      </c>
      <c r="H156" s="166">
        <f t="shared" si="7"/>
        <v>0</v>
      </c>
      <c r="I156" s="178"/>
      <c r="J156" s="284">
        <v>0</v>
      </c>
    </row>
    <row r="157" spans="1:10" s="1" customFormat="1" ht="24.75" customHeight="1">
      <c r="A157" s="12"/>
      <c r="B157" s="22"/>
      <c r="C157" s="18">
        <v>3.4</v>
      </c>
      <c r="D157" s="14" t="s">
        <v>123</v>
      </c>
      <c r="E157" s="17">
        <v>27000</v>
      </c>
      <c r="F157" s="17">
        <v>6000</v>
      </c>
      <c r="G157" s="17">
        <f t="shared" si="6"/>
        <v>18000</v>
      </c>
      <c r="H157" s="166">
        <f t="shared" si="7"/>
        <v>9000</v>
      </c>
      <c r="I157" s="178"/>
      <c r="J157" s="288">
        <v>12000</v>
      </c>
    </row>
    <row r="158" spans="1:10" s="1" customFormat="1" ht="24.75" customHeight="1">
      <c r="A158" s="12"/>
      <c r="B158" s="22"/>
      <c r="C158" s="18"/>
      <c r="D158" s="14"/>
      <c r="E158" s="144"/>
      <c r="F158" s="17"/>
      <c r="G158" s="17"/>
      <c r="H158" s="177"/>
      <c r="I158" s="267"/>
      <c r="J158" s="288"/>
    </row>
    <row r="159" spans="1:10" s="1" customFormat="1" ht="24.75" customHeight="1">
      <c r="A159" s="12"/>
      <c r="B159" s="22"/>
      <c r="C159" s="18"/>
      <c r="D159" s="14"/>
      <c r="E159" s="144"/>
      <c r="F159" s="17"/>
      <c r="G159" s="17"/>
      <c r="H159" s="177"/>
      <c r="I159" s="267"/>
      <c r="J159" s="288"/>
    </row>
    <row r="160" spans="1:10" s="1" customFormat="1" ht="24.75" customHeight="1">
      <c r="A160" s="25"/>
      <c r="B160" s="70"/>
      <c r="C160" s="27"/>
      <c r="D160" s="28"/>
      <c r="E160" s="145"/>
      <c r="F160" s="115"/>
      <c r="G160" s="115"/>
      <c r="H160" s="179"/>
      <c r="I160" s="272"/>
      <c r="J160" s="288"/>
    </row>
    <row r="161" spans="1:10" s="3" customFormat="1" ht="20.25" customHeight="1" thickBot="1">
      <c r="A161" s="52"/>
      <c r="B161" s="49"/>
      <c r="C161" s="50"/>
      <c r="D161" s="36" t="s">
        <v>76</v>
      </c>
      <c r="E161" s="146">
        <f>SUM(E147:E160)</f>
        <v>1211000</v>
      </c>
      <c r="F161" s="116">
        <f>SUM(F147:F160)</f>
        <v>89094</v>
      </c>
      <c r="G161" s="171">
        <f>SUM(G147:G160)</f>
        <v>249590</v>
      </c>
      <c r="H161" s="162">
        <f>SUM(H147:H160)</f>
        <v>961410</v>
      </c>
      <c r="I161" s="275"/>
      <c r="J161" s="285">
        <f>SUM(J147:J160)</f>
        <v>189518</v>
      </c>
    </row>
    <row r="162" spans="2:10" s="2" customFormat="1" ht="20.25" customHeight="1" thickTop="1">
      <c r="B162" s="8"/>
      <c r="C162" s="9"/>
      <c r="D162" s="35"/>
      <c r="E162" s="148"/>
      <c r="F162" s="148"/>
      <c r="G162" s="180"/>
      <c r="H162" s="148"/>
      <c r="I162" s="173"/>
      <c r="J162" s="282"/>
    </row>
    <row r="163" spans="2:10" s="2" customFormat="1" ht="20.25" customHeight="1">
      <c r="B163" s="8"/>
      <c r="C163" s="9"/>
      <c r="D163" s="35"/>
      <c r="E163" s="148"/>
      <c r="F163" s="148"/>
      <c r="G163" s="180"/>
      <c r="H163" s="148"/>
      <c r="I163" s="173"/>
      <c r="J163" s="282"/>
    </row>
    <row r="164" spans="2:10" s="2" customFormat="1" ht="20.25" customHeight="1">
      <c r="B164" s="8"/>
      <c r="C164" s="9"/>
      <c r="D164" s="35"/>
      <c r="E164" s="148"/>
      <c r="F164" s="148"/>
      <c r="G164" s="180"/>
      <c r="H164" s="148"/>
      <c r="I164" s="173"/>
      <c r="J164" s="282"/>
    </row>
    <row r="165" spans="2:10" s="2" customFormat="1" ht="20.25" customHeight="1">
      <c r="B165" s="8"/>
      <c r="C165" s="9"/>
      <c r="D165" s="35"/>
      <c r="E165" s="148"/>
      <c r="F165" s="148"/>
      <c r="G165" s="180"/>
      <c r="H165" s="148"/>
      <c r="I165" s="173"/>
      <c r="J165" s="282"/>
    </row>
    <row r="166" spans="2:10" s="2" customFormat="1" ht="20.25" customHeight="1">
      <c r="B166" s="8"/>
      <c r="C166" s="9"/>
      <c r="D166" s="35"/>
      <c r="E166" s="148"/>
      <c r="F166" s="148"/>
      <c r="G166" s="180"/>
      <c r="H166" s="148"/>
      <c r="I166" s="173"/>
      <c r="J166" s="282"/>
    </row>
    <row r="167" spans="2:10" s="2" customFormat="1" ht="20.25" customHeight="1">
      <c r="B167" s="8"/>
      <c r="C167" s="9"/>
      <c r="D167" s="35"/>
      <c r="E167" s="148"/>
      <c r="F167" s="148"/>
      <c r="G167" s="180"/>
      <c r="H167" s="148"/>
      <c r="I167" s="173"/>
      <c r="J167" s="282"/>
    </row>
    <row r="168" spans="2:10" s="2" customFormat="1" ht="20.25" customHeight="1">
      <c r="B168" s="8"/>
      <c r="C168" s="9"/>
      <c r="D168" s="35"/>
      <c r="E168" s="148"/>
      <c r="F168" s="148"/>
      <c r="G168" s="180"/>
      <c r="H168" s="148"/>
      <c r="I168" s="173"/>
      <c r="J168" s="282"/>
    </row>
    <row r="169" spans="2:10" s="2" customFormat="1" ht="20.25" customHeight="1">
      <c r="B169" s="8"/>
      <c r="C169" s="9"/>
      <c r="D169" s="35"/>
      <c r="E169" s="148"/>
      <c r="F169" s="148"/>
      <c r="G169" s="180"/>
      <c r="H169" s="148"/>
      <c r="I169" s="173"/>
      <c r="J169" s="282"/>
    </row>
    <row r="170" spans="2:10" s="2" customFormat="1" ht="20.25" customHeight="1">
      <c r="B170" s="8"/>
      <c r="C170" s="9"/>
      <c r="D170" s="35"/>
      <c r="E170" s="148"/>
      <c r="F170" s="148"/>
      <c r="G170" s="180"/>
      <c r="H170" s="148"/>
      <c r="I170" s="173"/>
      <c r="J170" s="282"/>
    </row>
    <row r="171" spans="2:10" s="2" customFormat="1" ht="20.25" customHeight="1">
      <c r="B171" s="8"/>
      <c r="C171" s="9"/>
      <c r="D171" s="35"/>
      <c r="E171" s="148"/>
      <c r="F171" s="148"/>
      <c r="G171" s="180"/>
      <c r="H171" s="148"/>
      <c r="I171" s="173"/>
      <c r="J171" s="282"/>
    </row>
    <row r="172" spans="2:10" s="2" customFormat="1" ht="20.25" customHeight="1">
      <c r="B172" s="8"/>
      <c r="C172" s="9"/>
      <c r="D172" s="35"/>
      <c r="E172" s="148"/>
      <c r="F172" s="148"/>
      <c r="G172" s="180"/>
      <c r="H172" s="148"/>
      <c r="I172" s="173"/>
      <c r="J172" s="282"/>
    </row>
    <row r="173" spans="2:10" s="2" customFormat="1" ht="20.25" customHeight="1">
      <c r="B173" s="8"/>
      <c r="C173" s="9"/>
      <c r="D173" s="35"/>
      <c r="E173" s="148"/>
      <c r="F173" s="148"/>
      <c r="G173" s="180"/>
      <c r="H173" s="148"/>
      <c r="I173" s="173"/>
      <c r="J173" s="282"/>
    </row>
    <row r="174" spans="2:10" s="2" customFormat="1" ht="20.25" customHeight="1">
      <c r="B174" s="8"/>
      <c r="C174" s="9"/>
      <c r="D174" s="35"/>
      <c r="E174" s="148"/>
      <c r="F174" s="148"/>
      <c r="G174" s="180"/>
      <c r="H174" s="148"/>
      <c r="I174" s="173"/>
      <c r="J174" s="282"/>
    </row>
    <row r="175" spans="2:10" s="2" customFormat="1" ht="20.25" customHeight="1">
      <c r="B175" s="8"/>
      <c r="C175" s="9"/>
      <c r="D175" s="35"/>
      <c r="E175" s="148"/>
      <c r="F175" s="148"/>
      <c r="G175" s="180"/>
      <c r="H175" s="148"/>
      <c r="I175" s="173"/>
      <c r="J175" s="282"/>
    </row>
    <row r="176" spans="2:10" s="2" customFormat="1" ht="20.25" customHeight="1">
      <c r="B176" s="8"/>
      <c r="C176" s="9"/>
      <c r="D176" s="35"/>
      <c r="E176" s="148"/>
      <c r="F176" s="148"/>
      <c r="G176" s="180"/>
      <c r="H176" s="148"/>
      <c r="I176" s="173"/>
      <c r="J176" s="282"/>
    </row>
    <row r="177" spans="2:10" s="2" customFormat="1" ht="20.25" customHeight="1">
      <c r="B177" s="8"/>
      <c r="C177" s="9"/>
      <c r="D177" s="35"/>
      <c r="E177" s="148"/>
      <c r="F177" s="148"/>
      <c r="G177" s="180"/>
      <c r="H177" s="148"/>
      <c r="I177" s="173"/>
      <c r="J177" s="282"/>
    </row>
    <row r="178" spans="2:10" s="2" customFormat="1" ht="20.25" customHeight="1">
      <c r="B178" s="8"/>
      <c r="C178" s="9"/>
      <c r="D178" s="35"/>
      <c r="E178" s="148"/>
      <c r="F178" s="148"/>
      <c r="G178" s="180"/>
      <c r="H178" s="148"/>
      <c r="I178" s="173"/>
      <c r="J178" s="282"/>
    </row>
    <row r="179" spans="2:10" s="2" customFormat="1" ht="20.25" customHeight="1">
      <c r="B179" s="8"/>
      <c r="C179" s="9"/>
      <c r="D179" s="35"/>
      <c r="E179" s="148"/>
      <c r="F179" s="148"/>
      <c r="G179" s="180"/>
      <c r="H179" s="148"/>
      <c r="I179" s="173"/>
      <c r="J179" s="282"/>
    </row>
    <row r="180" spans="2:10" s="2" customFormat="1" ht="20.25" customHeight="1">
      <c r="B180" s="8"/>
      <c r="C180" s="9"/>
      <c r="D180" s="35"/>
      <c r="E180" s="148"/>
      <c r="F180" s="148"/>
      <c r="G180" s="180"/>
      <c r="H180" s="148"/>
      <c r="I180" s="173"/>
      <c r="J180" s="282"/>
    </row>
    <row r="181" spans="2:10" s="2" customFormat="1" ht="20.25" customHeight="1">
      <c r="B181" s="8"/>
      <c r="C181" s="9"/>
      <c r="D181" s="35"/>
      <c r="E181" s="148"/>
      <c r="F181" s="148"/>
      <c r="G181" s="180"/>
      <c r="H181" s="148"/>
      <c r="I181" s="173"/>
      <c r="J181" s="282"/>
    </row>
    <row r="182" spans="2:10" s="2" customFormat="1" ht="20.25" customHeight="1">
      <c r="B182" s="8"/>
      <c r="C182" s="9"/>
      <c r="D182" s="35"/>
      <c r="E182" s="148"/>
      <c r="F182" s="148"/>
      <c r="G182" s="180"/>
      <c r="H182" s="148"/>
      <c r="I182" s="173"/>
      <c r="J182" s="282"/>
    </row>
    <row r="183" spans="2:10" s="2" customFormat="1" ht="20.25" customHeight="1">
      <c r="B183" s="8"/>
      <c r="C183" s="9"/>
      <c r="D183" s="35"/>
      <c r="E183" s="148"/>
      <c r="F183" s="148"/>
      <c r="G183" s="180"/>
      <c r="H183" s="148"/>
      <c r="I183" s="173"/>
      <c r="J183" s="282"/>
    </row>
    <row r="184" spans="2:10" s="2" customFormat="1" ht="20.25" customHeight="1">
      <c r="B184" s="8"/>
      <c r="C184" s="9"/>
      <c r="D184" s="35"/>
      <c r="E184" s="148"/>
      <c r="F184" s="148"/>
      <c r="G184" s="180"/>
      <c r="H184" s="148"/>
      <c r="I184" s="173"/>
      <c r="J184" s="282"/>
    </row>
    <row r="185" spans="2:10" s="2" customFormat="1" ht="20.25" customHeight="1">
      <c r="B185" s="8"/>
      <c r="C185" s="9"/>
      <c r="D185" s="35"/>
      <c r="E185" s="148"/>
      <c r="F185" s="148"/>
      <c r="G185" s="180"/>
      <c r="H185" s="148"/>
      <c r="I185" s="173"/>
      <c r="J185" s="282"/>
    </row>
    <row r="186" spans="2:10" s="2" customFormat="1" ht="20.25" customHeight="1">
      <c r="B186" s="8"/>
      <c r="C186" s="9"/>
      <c r="D186" s="35"/>
      <c r="E186" s="148"/>
      <c r="F186" s="148"/>
      <c r="G186" s="180"/>
      <c r="H186" s="148"/>
      <c r="I186" s="173"/>
      <c r="J186" s="282"/>
    </row>
    <row r="187" spans="2:10" s="2" customFormat="1" ht="20.25" customHeight="1">
      <c r="B187" s="8"/>
      <c r="C187" s="9"/>
      <c r="D187" s="35"/>
      <c r="E187" s="148"/>
      <c r="F187" s="148"/>
      <c r="G187" s="180"/>
      <c r="H187" s="148"/>
      <c r="I187" s="173"/>
      <c r="J187" s="282"/>
    </row>
    <row r="188" spans="2:10" s="2" customFormat="1" ht="20.25" customHeight="1">
      <c r="B188" s="8"/>
      <c r="C188" s="9"/>
      <c r="D188" s="35"/>
      <c r="E188" s="148"/>
      <c r="F188" s="148"/>
      <c r="G188" s="180"/>
      <c r="H188" s="148"/>
      <c r="I188" s="173"/>
      <c r="J188" s="282"/>
    </row>
    <row r="189" spans="1:10" s="55" customFormat="1" ht="20.25" customHeight="1">
      <c r="A189" s="44" t="s">
        <v>124</v>
      </c>
      <c r="B189" s="53"/>
      <c r="C189" s="53"/>
      <c r="D189" s="54"/>
      <c r="E189" s="149"/>
      <c r="F189" s="149"/>
      <c r="G189" s="149"/>
      <c r="H189" s="181"/>
      <c r="I189" s="181"/>
      <c r="J189" s="289"/>
    </row>
    <row r="190" spans="1:10" s="3" customFormat="1" ht="20.25" customHeight="1">
      <c r="A190" s="58" t="s">
        <v>11</v>
      </c>
      <c r="B190" s="59" t="s">
        <v>12</v>
      </c>
      <c r="C190" s="60"/>
      <c r="D190" s="61"/>
      <c r="E190" s="141"/>
      <c r="F190" s="141"/>
      <c r="G190" s="141"/>
      <c r="H190" s="176"/>
      <c r="I190" s="176"/>
      <c r="J190" s="290"/>
    </row>
    <row r="191" spans="1:10" s="3" customFormat="1" ht="20.25" customHeight="1">
      <c r="A191" s="12"/>
      <c r="B191" s="37" t="s">
        <v>13</v>
      </c>
      <c r="C191" s="46" t="s">
        <v>14</v>
      </c>
      <c r="D191" s="14"/>
      <c r="E191" s="17"/>
      <c r="F191" s="17"/>
      <c r="G191" s="17"/>
      <c r="H191" s="178"/>
      <c r="I191" s="178"/>
      <c r="J191" s="290"/>
    </row>
    <row r="192" spans="1:10" s="3" customFormat="1" ht="20.25" customHeight="1">
      <c r="A192" s="12"/>
      <c r="B192" s="32"/>
      <c r="C192" s="18">
        <v>1.1</v>
      </c>
      <c r="D192" s="14" t="s">
        <v>16</v>
      </c>
      <c r="E192" s="17">
        <v>681000</v>
      </c>
      <c r="F192" s="17">
        <v>174870</v>
      </c>
      <c r="G192" s="17">
        <f aca="true" t="shared" si="8" ref="G192:G217">F192+J192</f>
        <v>516748.3</v>
      </c>
      <c r="H192" s="166">
        <f aca="true" t="shared" si="9" ref="H192:H217">E192-G192</f>
        <v>164251.7</v>
      </c>
      <c r="I192" s="178"/>
      <c r="J192" s="290">
        <v>341878.3</v>
      </c>
    </row>
    <row r="193" spans="1:10" s="3" customFormat="1" ht="20.25" customHeight="1">
      <c r="A193" s="12"/>
      <c r="B193" s="32"/>
      <c r="C193" s="18">
        <v>1.2</v>
      </c>
      <c r="D193" s="14" t="s">
        <v>64</v>
      </c>
      <c r="E193" s="17">
        <v>115200</v>
      </c>
      <c r="F193" s="17">
        <v>32160</v>
      </c>
      <c r="G193" s="17">
        <f t="shared" si="8"/>
        <v>101680</v>
      </c>
      <c r="H193" s="166">
        <f t="shared" si="9"/>
        <v>13520</v>
      </c>
      <c r="I193" s="178"/>
      <c r="J193" s="290">
        <v>69520</v>
      </c>
    </row>
    <row r="194" spans="1:10" s="3" customFormat="1" ht="20.25" customHeight="1">
      <c r="A194" s="12"/>
      <c r="B194" s="13" t="s">
        <v>20</v>
      </c>
      <c r="C194" s="46" t="s">
        <v>21</v>
      </c>
      <c r="D194" s="14"/>
      <c r="E194" s="17"/>
      <c r="F194" s="17"/>
      <c r="G194" s="17"/>
      <c r="H194" s="166"/>
      <c r="I194" s="178"/>
      <c r="J194" s="290"/>
    </row>
    <row r="195" spans="1:10" s="3" customFormat="1" ht="20.25" customHeight="1">
      <c r="A195" s="12"/>
      <c r="B195" s="16"/>
      <c r="C195" s="18">
        <v>2.1</v>
      </c>
      <c r="D195" s="14" t="s">
        <v>22</v>
      </c>
      <c r="E195" s="17">
        <v>135600</v>
      </c>
      <c r="F195" s="17">
        <v>34200</v>
      </c>
      <c r="G195" s="17">
        <f t="shared" si="8"/>
        <v>101280</v>
      </c>
      <c r="H195" s="166">
        <f t="shared" si="9"/>
        <v>34320</v>
      </c>
      <c r="I195" s="178"/>
      <c r="J195" s="290">
        <v>67080</v>
      </c>
    </row>
    <row r="196" spans="1:10" s="3" customFormat="1" ht="20.25" customHeight="1">
      <c r="A196" s="12"/>
      <c r="B196" s="16"/>
      <c r="C196" s="18">
        <v>2.2</v>
      </c>
      <c r="D196" s="14" t="s">
        <v>17</v>
      </c>
      <c r="E196" s="17">
        <v>15780</v>
      </c>
      <c r="F196" s="17">
        <v>2655</v>
      </c>
      <c r="G196" s="17">
        <f t="shared" si="8"/>
        <v>9285</v>
      </c>
      <c r="H196" s="166">
        <f t="shared" si="9"/>
        <v>6495</v>
      </c>
      <c r="I196" s="178"/>
      <c r="J196" s="290">
        <v>6630</v>
      </c>
    </row>
    <row r="197" spans="1:10" s="3" customFormat="1" ht="20.25" customHeight="1">
      <c r="A197" s="12"/>
      <c r="B197" s="19">
        <v>3</v>
      </c>
      <c r="C197" s="265" t="s">
        <v>23</v>
      </c>
      <c r="D197" s="266"/>
      <c r="E197" s="17"/>
      <c r="F197" s="17"/>
      <c r="G197" s="17"/>
      <c r="H197" s="166"/>
      <c r="I197" s="178"/>
      <c r="J197" s="290"/>
    </row>
    <row r="198" spans="1:10" s="3" customFormat="1" ht="20.25" customHeight="1">
      <c r="A198" s="12"/>
      <c r="B198" s="16"/>
      <c r="C198" s="18">
        <v>3.1</v>
      </c>
      <c r="D198" s="14" t="s">
        <v>23</v>
      </c>
      <c r="E198" s="17">
        <v>156600</v>
      </c>
      <c r="F198" s="17">
        <v>39420</v>
      </c>
      <c r="G198" s="17">
        <f t="shared" si="8"/>
        <v>118260</v>
      </c>
      <c r="H198" s="166">
        <f t="shared" si="9"/>
        <v>38340</v>
      </c>
      <c r="I198" s="178"/>
      <c r="J198" s="290">
        <v>78840</v>
      </c>
    </row>
    <row r="199" spans="1:10" s="3" customFormat="1" ht="20.25" customHeight="1">
      <c r="A199" s="12"/>
      <c r="B199" s="16"/>
      <c r="C199" s="18">
        <v>3.2</v>
      </c>
      <c r="D199" s="14" t="s">
        <v>17</v>
      </c>
      <c r="E199" s="17">
        <v>62400</v>
      </c>
      <c r="F199" s="17">
        <v>15480</v>
      </c>
      <c r="G199" s="17">
        <f t="shared" si="8"/>
        <v>46440</v>
      </c>
      <c r="H199" s="166">
        <f t="shared" si="9"/>
        <v>15960</v>
      </c>
      <c r="I199" s="178"/>
      <c r="J199" s="290">
        <v>30960</v>
      </c>
    </row>
    <row r="200" spans="1:10" s="3" customFormat="1" ht="20.25" customHeight="1">
      <c r="A200" s="12"/>
      <c r="B200" s="37">
        <v>4</v>
      </c>
      <c r="C200" s="46" t="s">
        <v>24</v>
      </c>
      <c r="D200" s="14"/>
      <c r="E200" s="17"/>
      <c r="F200" s="17"/>
      <c r="G200" s="17"/>
      <c r="H200" s="166"/>
      <c r="I200" s="178"/>
      <c r="J200" s="290"/>
    </row>
    <row r="201" spans="1:10" s="3" customFormat="1" ht="20.25" customHeight="1">
      <c r="A201" s="12"/>
      <c r="B201" s="32"/>
      <c r="C201" s="18">
        <v>4.1</v>
      </c>
      <c r="D201" s="14" t="s">
        <v>26</v>
      </c>
      <c r="E201" s="17">
        <v>15000</v>
      </c>
      <c r="F201" s="17">
        <v>0</v>
      </c>
      <c r="G201" s="17">
        <f t="shared" si="8"/>
        <v>0</v>
      </c>
      <c r="H201" s="166">
        <f t="shared" si="9"/>
        <v>15000</v>
      </c>
      <c r="I201" s="178"/>
      <c r="J201" s="290">
        <v>0</v>
      </c>
    </row>
    <row r="202" spans="1:10" s="3" customFormat="1" ht="20.25" customHeight="1">
      <c r="A202" s="12"/>
      <c r="B202" s="32"/>
      <c r="C202" s="18">
        <v>4.2</v>
      </c>
      <c r="D202" s="14" t="s">
        <v>65</v>
      </c>
      <c r="E202" s="17">
        <v>97800</v>
      </c>
      <c r="F202" s="17">
        <v>25500</v>
      </c>
      <c r="G202" s="17">
        <f t="shared" si="8"/>
        <v>75800</v>
      </c>
      <c r="H202" s="166">
        <f t="shared" si="9"/>
        <v>22000</v>
      </c>
      <c r="I202" s="178"/>
      <c r="J202" s="290">
        <v>50300</v>
      </c>
    </row>
    <row r="203" spans="1:10" s="3" customFormat="1" ht="20.25" customHeight="1">
      <c r="A203" s="12"/>
      <c r="B203" s="32"/>
      <c r="C203" s="18">
        <v>4.3</v>
      </c>
      <c r="D203" s="14" t="s">
        <v>27</v>
      </c>
      <c r="E203" s="17">
        <v>10000</v>
      </c>
      <c r="F203" s="17">
        <v>1937</v>
      </c>
      <c r="G203" s="17">
        <f t="shared" si="8"/>
        <v>3874</v>
      </c>
      <c r="H203" s="166">
        <f t="shared" si="9"/>
        <v>6126</v>
      </c>
      <c r="I203" s="178"/>
      <c r="J203" s="290">
        <v>1937</v>
      </c>
    </row>
    <row r="204" spans="1:10" s="3" customFormat="1" ht="20.25" customHeight="1">
      <c r="A204" s="12"/>
      <c r="B204" s="32"/>
      <c r="C204" s="18">
        <v>4.4</v>
      </c>
      <c r="D204" s="14" t="s">
        <v>28</v>
      </c>
      <c r="E204" s="17">
        <v>100000</v>
      </c>
      <c r="F204" s="17">
        <v>24119.5</v>
      </c>
      <c r="G204" s="17">
        <f t="shared" si="8"/>
        <v>68677.5</v>
      </c>
      <c r="H204" s="166">
        <f t="shared" si="9"/>
        <v>31322.5</v>
      </c>
      <c r="I204" s="178"/>
      <c r="J204" s="290">
        <v>44558</v>
      </c>
    </row>
    <row r="205" spans="1:10" s="3" customFormat="1" ht="20.25" customHeight="1">
      <c r="A205" s="12"/>
      <c r="B205" s="32"/>
      <c r="C205" s="18">
        <v>4.5</v>
      </c>
      <c r="D205" s="14" t="s">
        <v>108</v>
      </c>
      <c r="E205" s="17">
        <v>100000</v>
      </c>
      <c r="F205" s="17">
        <v>0</v>
      </c>
      <c r="G205" s="17">
        <f t="shared" si="8"/>
        <v>0</v>
      </c>
      <c r="H205" s="166">
        <f t="shared" si="9"/>
        <v>100000</v>
      </c>
      <c r="I205" s="178"/>
      <c r="J205" s="290">
        <v>0</v>
      </c>
    </row>
    <row r="206" spans="1:10" s="3" customFormat="1" ht="20.25" customHeight="1">
      <c r="A206" s="12"/>
      <c r="B206" s="32"/>
      <c r="C206" s="18">
        <v>4.6</v>
      </c>
      <c r="D206" s="14" t="s">
        <v>125</v>
      </c>
      <c r="E206" s="17">
        <v>5000</v>
      </c>
      <c r="F206" s="17">
        <v>0</v>
      </c>
      <c r="G206" s="17">
        <f t="shared" si="8"/>
        <v>0</v>
      </c>
      <c r="H206" s="166">
        <f t="shared" si="9"/>
        <v>5000</v>
      </c>
      <c r="I206" s="178"/>
      <c r="J206" s="290">
        <v>0</v>
      </c>
    </row>
    <row r="207" spans="1:10" s="3" customFormat="1" ht="20.25" customHeight="1">
      <c r="A207" s="12"/>
      <c r="B207" s="32"/>
      <c r="C207" s="18">
        <v>4.7</v>
      </c>
      <c r="D207" s="14" t="s">
        <v>126</v>
      </c>
      <c r="E207" s="17">
        <v>10000</v>
      </c>
      <c r="F207" s="17">
        <v>0</v>
      </c>
      <c r="G207" s="17">
        <f t="shared" si="8"/>
        <v>0</v>
      </c>
      <c r="H207" s="166">
        <f t="shared" si="9"/>
        <v>10000</v>
      </c>
      <c r="I207" s="178"/>
      <c r="J207" s="290">
        <v>0</v>
      </c>
    </row>
    <row r="208" spans="1:10" s="11" customFormat="1" ht="20.25" customHeight="1">
      <c r="A208" s="12"/>
      <c r="B208" s="37">
        <v>5</v>
      </c>
      <c r="C208" s="46" t="s">
        <v>31</v>
      </c>
      <c r="D208" s="14"/>
      <c r="E208" s="17"/>
      <c r="F208" s="17"/>
      <c r="G208" s="17"/>
      <c r="H208" s="166"/>
      <c r="I208" s="178"/>
      <c r="J208" s="290"/>
    </row>
    <row r="209" spans="1:10" s="11" customFormat="1" ht="20.25" customHeight="1">
      <c r="A209" s="12"/>
      <c r="B209" s="32"/>
      <c r="C209" s="18">
        <v>5.1</v>
      </c>
      <c r="D209" s="14" t="s">
        <v>32</v>
      </c>
      <c r="E209" s="17">
        <v>20000</v>
      </c>
      <c r="F209" s="17">
        <v>0</v>
      </c>
      <c r="G209" s="17">
        <f t="shared" si="8"/>
        <v>12600</v>
      </c>
      <c r="H209" s="166">
        <f t="shared" si="9"/>
        <v>7400</v>
      </c>
      <c r="I209" s="178"/>
      <c r="J209" s="290">
        <v>12600</v>
      </c>
    </row>
    <row r="210" spans="1:10" s="11" customFormat="1" ht="20.25" customHeight="1">
      <c r="A210" s="12"/>
      <c r="B210" s="32"/>
      <c r="C210" s="18">
        <v>5.2</v>
      </c>
      <c r="D210" s="14" t="s">
        <v>74</v>
      </c>
      <c r="E210" s="17">
        <v>10000</v>
      </c>
      <c r="F210" s="17">
        <v>0</v>
      </c>
      <c r="G210" s="17">
        <f t="shared" si="8"/>
        <v>0</v>
      </c>
      <c r="H210" s="166">
        <f t="shared" si="9"/>
        <v>10000</v>
      </c>
      <c r="I210" s="178"/>
      <c r="J210" s="290">
        <v>0</v>
      </c>
    </row>
    <row r="211" spans="1:10" s="11" customFormat="1" ht="20.25" customHeight="1">
      <c r="A211" s="12"/>
      <c r="B211" s="32"/>
      <c r="C211" s="18">
        <v>5.3</v>
      </c>
      <c r="D211" s="14" t="s">
        <v>66</v>
      </c>
      <c r="E211" s="17">
        <v>30000</v>
      </c>
      <c r="F211" s="17">
        <v>0</v>
      </c>
      <c r="G211" s="17">
        <f t="shared" si="8"/>
        <v>4784</v>
      </c>
      <c r="H211" s="166">
        <f t="shared" si="9"/>
        <v>25216</v>
      </c>
      <c r="I211" s="178"/>
      <c r="J211" s="290">
        <v>4784</v>
      </c>
    </row>
    <row r="212" spans="1:10" s="11" customFormat="1" ht="21" customHeight="1">
      <c r="A212" s="12"/>
      <c r="B212" s="37">
        <v>6</v>
      </c>
      <c r="C212" s="46" t="s">
        <v>34</v>
      </c>
      <c r="D212" s="14"/>
      <c r="E212" s="17"/>
      <c r="F212" s="17"/>
      <c r="G212" s="17"/>
      <c r="H212" s="166"/>
      <c r="I212" s="178"/>
      <c r="J212" s="290"/>
    </row>
    <row r="213" spans="1:10" s="1" customFormat="1" ht="23.25" customHeight="1">
      <c r="A213" s="12"/>
      <c r="B213" s="32"/>
      <c r="C213" s="18">
        <v>6.1</v>
      </c>
      <c r="D213" s="14" t="s">
        <v>35</v>
      </c>
      <c r="E213" s="17">
        <v>120000</v>
      </c>
      <c r="F213" s="17">
        <v>31119</v>
      </c>
      <c r="G213" s="17">
        <f t="shared" si="8"/>
        <v>107691</v>
      </c>
      <c r="H213" s="166">
        <f t="shared" si="9"/>
        <v>12309</v>
      </c>
      <c r="I213" s="178"/>
      <c r="J213" s="288">
        <v>76572</v>
      </c>
    </row>
    <row r="214" spans="1:10" s="3" customFormat="1" ht="21" customHeight="1">
      <c r="A214" s="12"/>
      <c r="B214" s="32"/>
      <c r="C214" s="18">
        <v>6.2</v>
      </c>
      <c r="D214" s="14" t="s">
        <v>40</v>
      </c>
      <c r="E214" s="17">
        <v>80000</v>
      </c>
      <c r="F214" s="17">
        <v>1935</v>
      </c>
      <c r="G214" s="17">
        <f t="shared" si="8"/>
        <v>49594</v>
      </c>
      <c r="H214" s="166">
        <f t="shared" si="9"/>
        <v>30406</v>
      </c>
      <c r="I214" s="178"/>
      <c r="J214" s="290">
        <v>47659</v>
      </c>
    </row>
    <row r="215" spans="1:10" s="3" customFormat="1" ht="21" customHeight="1">
      <c r="A215" s="29"/>
      <c r="B215" s="42" t="s">
        <v>144</v>
      </c>
      <c r="C215" s="227" t="s">
        <v>48</v>
      </c>
      <c r="D215" s="41"/>
      <c r="E215" s="151"/>
      <c r="F215" s="182"/>
      <c r="G215" s="17"/>
      <c r="H215" s="166"/>
      <c r="I215" s="178"/>
      <c r="J215" s="290"/>
    </row>
    <row r="216" spans="1:10" s="3" customFormat="1" ht="21" customHeight="1">
      <c r="A216" s="29"/>
      <c r="B216" s="62"/>
      <c r="C216" s="38" t="s">
        <v>145</v>
      </c>
      <c r="D216" s="41" t="s">
        <v>131</v>
      </c>
      <c r="E216" s="151">
        <v>0</v>
      </c>
      <c r="F216" s="182">
        <v>0</v>
      </c>
      <c r="G216" s="17">
        <f t="shared" si="8"/>
        <v>0</v>
      </c>
      <c r="H216" s="166">
        <f t="shared" si="9"/>
        <v>0</v>
      </c>
      <c r="I216" s="178"/>
      <c r="J216" s="290">
        <v>0</v>
      </c>
    </row>
    <row r="217" spans="1:10" s="3" customFormat="1" ht="21" customHeight="1">
      <c r="A217" s="29"/>
      <c r="B217" s="62"/>
      <c r="C217" s="38" t="s">
        <v>150</v>
      </c>
      <c r="D217" s="41" t="s">
        <v>132</v>
      </c>
      <c r="E217" s="151">
        <v>15000</v>
      </c>
      <c r="F217" s="218">
        <v>0</v>
      </c>
      <c r="G217" s="17">
        <f t="shared" si="8"/>
        <v>11000</v>
      </c>
      <c r="H217" s="166">
        <f t="shared" si="9"/>
        <v>4000</v>
      </c>
      <c r="I217" s="178"/>
      <c r="J217" s="290">
        <v>11000</v>
      </c>
    </row>
    <row r="218" spans="1:10" s="3" customFormat="1" ht="21" customHeight="1">
      <c r="A218" s="29"/>
      <c r="B218" s="62"/>
      <c r="C218" s="38"/>
      <c r="D218" s="41"/>
      <c r="E218" s="151"/>
      <c r="F218" s="182"/>
      <c r="G218" s="182"/>
      <c r="H218" s="177"/>
      <c r="I218" s="178"/>
      <c r="J218" s="290"/>
    </row>
    <row r="219" spans="1:10" s="3" customFormat="1" ht="21" customHeight="1">
      <c r="A219" s="29"/>
      <c r="B219" s="62"/>
      <c r="C219" s="38"/>
      <c r="D219" s="41"/>
      <c r="E219" s="151"/>
      <c r="F219" s="182"/>
      <c r="G219" s="182"/>
      <c r="H219" s="177"/>
      <c r="I219" s="178"/>
      <c r="J219" s="290"/>
    </row>
    <row r="220" spans="1:10" s="3" customFormat="1" ht="21" customHeight="1">
      <c r="A220" s="29"/>
      <c r="B220" s="62"/>
      <c r="C220" s="38"/>
      <c r="D220" s="41"/>
      <c r="E220" s="151"/>
      <c r="F220" s="182"/>
      <c r="G220" s="182"/>
      <c r="H220" s="177"/>
      <c r="I220" s="178"/>
      <c r="J220" s="290"/>
    </row>
    <row r="221" spans="1:10" s="3" customFormat="1" ht="21" customHeight="1">
      <c r="A221" s="29"/>
      <c r="B221" s="62"/>
      <c r="C221" s="38"/>
      <c r="D221" s="41"/>
      <c r="E221" s="151"/>
      <c r="F221" s="182"/>
      <c r="G221" s="182"/>
      <c r="H221" s="177"/>
      <c r="I221" s="178"/>
      <c r="J221" s="290"/>
    </row>
    <row r="222" spans="1:10" s="2" customFormat="1" ht="21" customHeight="1">
      <c r="A222" s="63"/>
      <c r="B222" s="64"/>
      <c r="C222" s="65"/>
      <c r="D222" s="66"/>
      <c r="E222" s="152"/>
      <c r="F222" s="183"/>
      <c r="G222" s="183"/>
      <c r="H222" s="179"/>
      <c r="I222" s="274"/>
      <c r="J222" s="282"/>
    </row>
    <row r="223" spans="1:10" s="55" customFormat="1" ht="21" customHeight="1" thickBot="1">
      <c r="A223" s="57"/>
      <c r="B223" s="76"/>
      <c r="C223" s="77"/>
      <c r="D223" s="36" t="s">
        <v>76</v>
      </c>
      <c r="E223" s="154">
        <f>SUM(E192:E222)</f>
        <v>1779380</v>
      </c>
      <c r="F223" s="154">
        <f>SUM(F192:F222)</f>
        <v>383395.5</v>
      </c>
      <c r="G223" s="154">
        <f>SUM(G192:G222)</f>
        <v>1227713.8</v>
      </c>
      <c r="H223" s="154">
        <f>SUM(H192:H222)</f>
        <v>551666.2</v>
      </c>
      <c r="I223" s="155"/>
      <c r="J223" s="286">
        <f>SUM(J192:J222)</f>
        <v>844318.3</v>
      </c>
    </row>
    <row r="224" spans="1:10" s="3" customFormat="1" ht="21" customHeight="1" thickTop="1">
      <c r="A224" s="7"/>
      <c r="B224" s="40"/>
      <c r="C224" s="56"/>
      <c r="D224" s="35"/>
      <c r="E224" s="184"/>
      <c r="F224" s="184"/>
      <c r="G224" s="184"/>
      <c r="H224" s="184"/>
      <c r="I224" s="156"/>
      <c r="J224" s="290"/>
    </row>
    <row r="225" spans="1:10" s="3" customFormat="1" ht="21" customHeight="1">
      <c r="A225" s="7"/>
      <c r="B225" s="40"/>
      <c r="C225" s="56"/>
      <c r="D225" s="35"/>
      <c r="E225" s="184"/>
      <c r="F225" s="184"/>
      <c r="G225" s="184"/>
      <c r="H225" s="184"/>
      <c r="I225" s="156"/>
      <c r="J225" s="290"/>
    </row>
    <row r="226" spans="1:10" s="3" customFormat="1" ht="21" customHeight="1">
      <c r="A226" s="7"/>
      <c r="B226" s="40"/>
      <c r="C226" s="56"/>
      <c r="D226" s="35"/>
      <c r="E226" s="184"/>
      <c r="F226" s="184"/>
      <c r="G226" s="184"/>
      <c r="H226" s="184"/>
      <c r="I226" s="156"/>
      <c r="J226" s="290"/>
    </row>
    <row r="227" spans="1:10" s="3" customFormat="1" ht="21" customHeight="1">
      <c r="A227" s="7"/>
      <c r="B227" s="40"/>
      <c r="C227" s="56"/>
      <c r="D227" s="35"/>
      <c r="E227" s="184"/>
      <c r="F227" s="184"/>
      <c r="G227" s="184"/>
      <c r="H227" s="184"/>
      <c r="I227" s="156"/>
      <c r="J227" s="290"/>
    </row>
    <row r="228" spans="1:10" s="3" customFormat="1" ht="21" customHeight="1">
      <c r="A228" s="7"/>
      <c r="B228" s="40"/>
      <c r="C228" s="56"/>
      <c r="D228" s="35"/>
      <c r="E228" s="184"/>
      <c r="F228" s="184"/>
      <c r="G228" s="184"/>
      <c r="H228" s="184"/>
      <c r="I228" s="156"/>
      <c r="J228" s="290"/>
    </row>
    <row r="229" spans="1:10" s="3" customFormat="1" ht="21" customHeight="1">
      <c r="A229" s="7"/>
      <c r="B229" s="40"/>
      <c r="C229" s="56"/>
      <c r="D229" s="35"/>
      <c r="E229" s="184"/>
      <c r="F229" s="184"/>
      <c r="G229" s="184"/>
      <c r="H229" s="184"/>
      <c r="I229" s="156"/>
      <c r="J229" s="290"/>
    </row>
    <row r="230" spans="1:10" s="3" customFormat="1" ht="21" customHeight="1">
      <c r="A230" s="7"/>
      <c r="B230" s="40"/>
      <c r="C230" s="56"/>
      <c r="D230" s="35"/>
      <c r="E230" s="184"/>
      <c r="F230" s="184"/>
      <c r="G230" s="184"/>
      <c r="H230" s="184"/>
      <c r="I230" s="156"/>
      <c r="J230" s="290"/>
    </row>
    <row r="231" spans="1:10" s="3" customFormat="1" ht="21" customHeight="1">
      <c r="A231" s="7"/>
      <c r="B231" s="40"/>
      <c r="C231" s="56"/>
      <c r="D231" s="35"/>
      <c r="E231" s="184"/>
      <c r="F231" s="184"/>
      <c r="G231" s="184"/>
      <c r="H231" s="184"/>
      <c r="I231" s="156"/>
      <c r="J231" s="290"/>
    </row>
    <row r="232" spans="1:10" s="3" customFormat="1" ht="21" customHeight="1">
      <c r="A232" s="7"/>
      <c r="B232" s="40"/>
      <c r="C232" s="56"/>
      <c r="D232" s="35"/>
      <c r="E232" s="184"/>
      <c r="F232" s="184"/>
      <c r="G232" s="184"/>
      <c r="H232" s="184"/>
      <c r="I232" s="156"/>
      <c r="J232" s="290"/>
    </row>
    <row r="233" spans="1:10" s="3" customFormat="1" ht="21" customHeight="1">
      <c r="A233" s="7"/>
      <c r="B233" s="40"/>
      <c r="C233" s="56"/>
      <c r="D233" s="35"/>
      <c r="E233" s="184"/>
      <c r="F233" s="184"/>
      <c r="G233" s="184"/>
      <c r="H233" s="184"/>
      <c r="I233" s="156"/>
      <c r="J233" s="290"/>
    </row>
    <row r="234" spans="1:10" s="3" customFormat="1" ht="21" customHeight="1">
      <c r="A234" s="7"/>
      <c r="B234" s="40"/>
      <c r="C234" s="56"/>
      <c r="D234" s="35"/>
      <c r="E234" s="184"/>
      <c r="F234" s="184"/>
      <c r="G234" s="184"/>
      <c r="H234" s="184"/>
      <c r="I234" s="156"/>
      <c r="J234" s="290"/>
    </row>
    <row r="235" spans="1:10" s="55" customFormat="1" ht="20.25" customHeight="1">
      <c r="A235" s="99" t="s">
        <v>127</v>
      </c>
      <c r="B235" s="100"/>
      <c r="C235" s="100"/>
      <c r="D235" s="100"/>
      <c r="E235" s="157"/>
      <c r="F235" s="157"/>
      <c r="G235" s="157"/>
      <c r="H235" s="185"/>
      <c r="I235" s="276"/>
      <c r="J235" s="289"/>
    </row>
    <row r="236" spans="1:10" s="3" customFormat="1" ht="20.25" customHeight="1">
      <c r="A236" s="58" t="s">
        <v>11</v>
      </c>
      <c r="B236" s="95" t="s">
        <v>12</v>
      </c>
      <c r="C236" s="60"/>
      <c r="D236" s="61"/>
      <c r="E236" s="141"/>
      <c r="F236" s="141"/>
      <c r="G236" s="141"/>
      <c r="H236" s="176"/>
      <c r="I236" s="176"/>
      <c r="J236" s="290"/>
    </row>
    <row r="237" spans="1:10" s="3" customFormat="1" ht="20.25" customHeight="1">
      <c r="A237" s="12"/>
      <c r="B237" s="13" t="s">
        <v>13</v>
      </c>
      <c r="C237" s="46" t="s">
        <v>14</v>
      </c>
      <c r="D237" s="14"/>
      <c r="E237" s="17"/>
      <c r="F237" s="17"/>
      <c r="G237" s="17"/>
      <c r="H237" s="178"/>
      <c r="I237" s="178"/>
      <c r="J237" s="290"/>
    </row>
    <row r="238" spans="1:10" s="3" customFormat="1" ht="20.25" customHeight="1">
      <c r="A238" s="12"/>
      <c r="B238" s="16"/>
      <c r="C238" s="18">
        <v>1.1</v>
      </c>
      <c r="D238" s="14" t="s">
        <v>16</v>
      </c>
      <c r="E238" s="17">
        <v>483120</v>
      </c>
      <c r="F238" s="17">
        <v>122940</v>
      </c>
      <c r="G238" s="17">
        <f aca="true" t="shared" si="10" ref="G238:G269">F238+J238</f>
        <v>361800</v>
      </c>
      <c r="H238" s="166">
        <f aca="true" t="shared" si="11" ref="H238:H269">E238-G238</f>
        <v>121320</v>
      </c>
      <c r="I238" s="178"/>
      <c r="J238" s="290">
        <v>238860</v>
      </c>
    </row>
    <row r="239" spans="1:10" s="3" customFormat="1" ht="20.25" customHeight="1">
      <c r="A239" s="12"/>
      <c r="B239" s="16"/>
      <c r="C239" s="18">
        <v>1.2</v>
      </c>
      <c r="D239" s="14" t="s">
        <v>17</v>
      </c>
      <c r="E239" s="17">
        <v>39540</v>
      </c>
      <c r="F239" s="17">
        <v>7635</v>
      </c>
      <c r="G239" s="17">
        <f t="shared" si="10"/>
        <v>25905</v>
      </c>
      <c r="H239" s="166">
        <f t="shared" si="11"/>
        <v>13635</v>
      </c>
      <c r="I239" s="178"/>
      <c r="J239" s="290">
        <v>18270</v>
      </c>
    </row>
    <row r="240" spans="1:10" s="3" customFormat="1" ht="20.25" customHeight="1">
      <c r="A240" s="12"/>
      <c r="B240" s="19">
        <v>2</v>
      </c>
      <c r="C240" s="265" t="s">
        <v>23</v>
      </c>
      <c r="D240" s="266"/>
      <c r="E240" s="17"/>
      <c r="F240" s="17"/>
      <c r="G240" s="17"/>
      <c r="H240" s="166">
        <f t="shared" si="11"/>
        <v>0</v>
      </c>
      <c r="I240" s="178"/>
      <c r="J240" s="290"/>
    </row>
    <row r="241" spans="1:10" s="3" customFormat="1" ht="20.25" customHeight="1">
      <c r="A241" s="12"/>
      <c r="B241" s="16"/>
      <c r="C241" s="18">
        <v>3.1</v>
      </c>
      <c r="D241" s="14" t="s">
        <v>23</v>
      </c>
      <c r="E241" s="17">
        <v>289680</v>
      </c>
      <c r="F241" s="17">
        <v>56400</v>
      </c>
      <c r="G241" s="17">
        <f t="shared" si="10"/>
        <v>169200</v>
      </c>
      <c r="H241" s="166">
        <f t="shared" si="11"/>
        <v>120480</v>
      </c>
      <c r="I241" s="178"/>
      <c r="J241" s="290">
        <v>112800</v>
      </c>
    </row>
    <row r="242" spans="1:10" s="3" customFormat="1" ht="20.25" customHeight="1">
      <c r="A242" s="12"/>
      <c r="B242" s="16"/>
      <c r="C242" s="18">
        <v>3.2</v>
      </c>
      <c r="D242" s="14" t="s">
        <v>17</v>
      </c>
      <c r="E242" s="17">
        <v>149760</v>
      </c>
      <c r="F242" s="17">
        <v>26460</v>
      </c>
      <c r="G242" s="17">
        <f t="shared" si="10"/>
        <v>79380</v>
      </c>
      <c r="H242" s="166">
        <f t="shared" si="11"/>
        <v>70380</v>
      </c>
      <c r="I242" s="178"/>
      <c r="J242" s="290">
        <v>52920</v>
      </c>
    </row>
    <row r="243" spans="1:10" s="3" customFormat="1" ht="20.25" customHeight="1">
      <c r="A243" s="12"/>
      <c r="B243" s="13">
        <v>3</v>
      </c>
      <c r="C243" s="46" t="s">
        <v>24</v>
      </c>
      <c r="D243" s="14"/>
      <c r="E243" s="17"/>
      <c r="F243" s="17"/>
      <c r="G243" s="17"/>
      <c r="H243" s="166">
        <f t="shared" si="11"/>
        <v>0</v>
      </c>
      <c r="I243" s="178"/>
      <c r="J243" s="290"/>
    </row>
    <row r="244" spans="1:10" s="3" customFormat="1" ht="20.25" customHeight="1">
      <c r="A244" s="12"/>
      <c r="B244" s="16"/>
      <c r="C244" s="18">
        <v>3.1</v>
      </c>
      <c r="D244" s="14" t="s">
        <v>26</v>
      </c>
      <c r="E244" s="17">
        <v>5000</v>
      </c>
      <c r="F244" s="17">
        <v>0</v>
      </c>
      <c r="G244" s="17">
        <f t="shared" si="10"/>
        <v>0</v>
      </c>
      <c r="H244" s="166">
        <f t="shared" si="11"/>
        <v>5000</v>
      </c>
      <c r="I244" s="178"/>
      <c r="J244" s="290">
        <v>0</v>
      </c>
    </row>
    <row r="245" spans="1:10" s="3" customFormat="1" ht="20.25" customHeight="1">
      <c r="A245" s="12"/>
      <c r="B245" s="16"/>
      <c r="C245" s="18">
        <v>3.2</v>
      </c>
      <c r="D245" s="14" t="s">
        <v>65</v>
      </c>
      <c r="E245" s="17">
        <v>15000</v>
      </c>
      <c r="F245" s="17">
        <v>0</v>
      </c>
      <c r="G245" s="17">
        <f t="shared" si="10"/>
        <v>0</v>
      </c>
      <c r="H245" s="166">
        <f t="shared" si="11"/>
        <v>15000</v>
      </c>
      <c r="I245" s="178"/>
      <c r="J245" s="290">
        <v>0</v>
      </c>
    </row>
    <row r="246" spans="1:10" s="3" customFormat="1" ht="20.25" customHeight="1">
      <c r="A246" s="12"/>
      <c r="B246" s="16"/>
      <c r="C246" s="18">
        <v>3.3</v>
      </c>
      <c r="D246" s="14" t="s">
        <v>27</v>
      </c>
      <c r="E246" s="17">
        <v>10000</v>
      </c>
      <c r="F246" s="17">
        <v>1317.5</v>
      </c>
      <c r="G246" s="17">
        <f t="shared" si="10"/>
        <v>3937.5</v>
      </c>
      <c r="H246" s="166">
        <f t="shared" si="11"/>
        <v>6062.5</v>
      </c>
      <c r="I246" s="178"/>
      <c r="J246" s="290">
        <v>2620</v>
      </c>
    </row>
    <row r="247" spans="1:10" s="3" customFormat="1" ht="20.25" customHeight="1">
      <c r="A247" s="12"/>
      <c r="B247" s="16"/>
      <c r="C247" s="18">
        <v>3.4</v>
      </c>
      <c r="D247" s="14" t="s">
        <v>28</v>
      </c>
      <c r="E247" s="17">
        <v>40000</v>
      </c>
      <c r="F247" s="17">
        <v>9280</v>
      </c>
      <c r="G247" s="17">
        <f t="shared" si="10"/>
        <v>25495</v>
      </c>
      <c r="H247" s="166">
        <f t="shared" si="11"/>
        <v>14505</v>
      </c>
      <c r="I247" s="178"/>
      <c r="J247" s="290">
        <v>16215</v>
      </c>
    </row>
    <row r="248" spans="1:10" s="3" customFormat="1" ht="20.25" customHeight="1">
      <c r="A248" s="12"/>
      <c r="B248" s="16"/>
      <c r="C248" s="18">
        <v>3.5</v>
      </c>
      <c r="D248" s="14" t="s">
        <v>108</v>
      </c>
      <c r="E248" s="17">
        <v>100000</v>
      </c>
      <c r="F248" s="17">
        <v>0</v>
      </c>
      <c r="G248" s="17">
        <f t="shared" si="10"/>
        <v>0</v>
      </c>
      <c r="H248" s="166">
        <f t="shared" si="11"/>
        <v>100000</v>
      </c>
      <c r="I248" s="178"/>
      <c r="J248" s="290">
        <v>0</v>
      </c>
    </row>
    <row r="249" spans="1:10" s="3" customFormat="1" ht="20.25" customHeight="1">
      <c r="A249" s="12"/>
      <c r="B249" s="13">
        <v>4</v>
      </c>
      <c r="C249" s="46" t="s">
        <v>31</v>
      </c>
      <c r="D249" s="14"/>
      <c r="E249" s="17"/>
      <c r="F249" s="17"/>
      <c r="G249" s="17"/>
      <c r="H249" s="166">
        <f t="shared" si="11"/>
        <v>0</v>
      </c>
      <c r="I249" s="178"/>
      <c r="J249" s="290"/>
    </row>
    <row r="250" spans="1:10" s="3" customFormat="1" ht="20.25" customHeight="1">
      <c r="A250" s="12"/>
      <c r="B250" s="16"/>
      <c r="C250" s="18">
        <v>4.1</v>
      </c>
      <c r="D250" s="14" t="s">
        <v>32</v>
      </c>
      <c r="E250" s="17">
        <v>20000</v>
      </c>
      <c r="F250" s="17">
        <v>0</v>
      </c>
      <c r="G250" s="17">
        <f t="shared" si="10"/>
        <v>0</v>
      </c>
      <c r="H250" s="166">
        <f t="shared" si="11"/>
        <v>20000</v>
      </c>
      <c r="I250" s="178"/>
      <c r="J250" s="290">
        <v>0</v>
      </c>
    </row>
    <row r="251" spans="1:10" s="3" customFormat="1" ht="20.25" customHeight="1">
      <c r="A251" s="12"/>
      <c r="B251" s="16"/>
      <c r="C251" s="18">
        <v>4.2</v>
      </c>
      <c r="D251" s="14" t="s">
        <v>56</v>
      </c>
      <c r="E251" s="17">
        <v>300000</v>
      </c>
      <c r="F251" s="17">
        <v>5900</v>
      </c>
      <c r="G251" s="17">
        <f t="shared" si="10"/>
        <v>48310</v>
      </c>
      <c r="H251" s="166">
        <f t="shared" si="11"/>
        <v>251690</v>
      </c>
      <c r="I251" s="178"/>
      <c r="J251" s="290">
        <v>42410</v>
      </c>
    </row>
    <row r="252" spans="1:10" s="11" customFormat="1" ht="20.25" customHeight="1">
      <c r="A252" s="12"/>
      <c r="B252" s="16"/>
      <c r="C252" s="18">
        <v>4.3</v>
      </c>
      <c r="D252" s="14" t="s">
        <v>66</v>
      </c>
      <c r="E252" s="17">
        <v>50000</v>
      </c>
      <c r="F252" s="17">
        <v>12500</v>
      </c>
      <c r="G252" s="17">
        <f t="shared" si="10"/>
        <v>23280</v>
      </c>
      <c r="H252" s="166">
        <f t="shared" si="11"/>
        <v>26720</v>
      </c>
      <c r="I252" s="178"/>
      <c r="J252" s="290">
        <v>10780</v>
      </c>
    </row>
    <row r="253" spans="1:10" s="11" customFormat="1" ht="20.25" customHeight="1">
      <c r="A253" s="12"/>
      <c r="B253" s="13">
        <v>5</v>
      </c>
      <c r="C253" s="46" t="s">
        <v>34</v>
      </c>
      <c r="D253" s="14"/>
      <c r="E253" s="17"/>
      <c r="F253" s="17"/>
      <c r="G253" s="17"/>
      <c r="H253" s="166">
        <f t="shared" si="11"/>
        <v>0</v>
      </c>
      <c r="I253" s="178"/>
      <c r="J253" s="290"/>
    </row>
    <row r="254" spans="1:10" s="11" customFormat="1" ht="20.25" customHeight="1">
      <c r="A254" s="12"/>
      <c r="B254" s="16"/>
      <c r="C254" s="18">
        <v>5.1</v>
      </c>
      <c r="D254" s="14" t="s">
        <v>35</v>
      </c>
      <c r="E254" s="17">
        <v>30000</v>
      </c>
      <c r="F254" s="17">
        <v>10827</v>
      </c>
      <c r="G254" s="17">
        <f t="shared" si="10"/>
        <v>22481</v>
      </c>
      <c r="H254" s="166">
        <f t="shared" si="11"/>
        <v>7519</v>
      </c>
      <c r="I254" s="178"/>
      <c r="J254" s="290">
        <v>11654</v>
      </c>
    </row>
    <row r="255" spans="1:10" s="1" customFormat="1" ht="20.25" customHeight="1">
      <c r="A255" s="12"/>
      <c r="B255" s="16"/>
      <c r="C255" s="18">
        <v>5.2</v>
      </c>
      <c r="D255" s="14" t="s">
        <v>36</v>
      </c>
      <c r="E255" s="17">
        <v>110000</v>
      </c>
      <c r="F255" s="17">
        <v>15510</v>
      </c>
      <c r="G255" s="17">
        <f t="shared" si="10"/>
        <v>39905</v>
      </c>
      <c r="H255" s="166">
        <f t="shared" si="11"/>
        <v>70095</v>
      </c>
      <c r="I255" s="178"/>
      <c r="J255" s="288">
        <v>24395</v>
      </c>
    </row>
    <row r="256" spans="1:10" s="11" customFormat="1" ht="20.25" customHeight="1">
      <c r="A256" s="12"/>
      <c r="B256" s="16"/>
      <c r="C256" s="18">
        <v>5.3</v>
      </c>
      <c r="D256" s="14" t="s">
        <v>38</v>
      </c>
      <c r="E256" s="17">
        <v>70000</v>
      </c>
      <c r="F256" s="17">
        <v>46541</v>
      </c>
      <c r="G256" s="17">
        <f t="shared" si="10"/>
        <v>46541</v>
      </c>
      <c r="H256" s="166">
        <f t="shared" si="11"/>
        <v>23459</v>
      </c>
      <c r="I256" s="178"/>
      <c r="J256" s="290">
        <v>0</v>
      </c>
    </row>
    <row r="257" spans="1:10" s="3" customFormat="1" ht="20.25" customHeight="1">
      <c r="A257" s="12"/>
      <c r="B257" s="16"/>
      <c r="C257" s="18">
        <v>5.4</v>
      </c>
      <c r="D257" s="112" t="s">
        <v>54</v>
      </c>
      <c r="E257" s="17">
        <v>35000</v>
      </c>
      <c r="F257" s="17">
        <v>13050</v>
      </c>
      <c r="G257" s="17">
        <f t="shared" si="10"/>
        <v>19730</v>
      </c>
      <c r="H257" s="166">
        <f t="shared" si="11"/>
        <v>15270</v>
      </c>
      <c r="I257" s="178"/>
      <c r="J257" s="290">
        <v>6680</v>
      </c>
    </row>
    <row r="258" spans="1:10" s="3" customFormat="1" ht="20.25" customHeight="1">
      <c r="A258" s="12"/>
      <c r="B258" s="16"/>
      <c r="C258" s="18">
        <v>5.5</v>
      </c>
      <c r="D258" s="14" t="s">
        <v>128</v>
      </c>
      <c r="E258" s="17">
        <v>100000</v>
      </c>
      <c r="F258" s="17">
        <v>81568</v>
      </c>
      <c r="G258" s="17">
        <f t="shared" si="10"/>
        <v>81568</v>
      </c>
      <c r="H258" s="166">
        <f t="shared" si="11"/>
        <v>18432</v>
      </c>
      <c r="I258" s="178"/>
      <c r="J258" s="290">
        <v>0</v>
      </c>
    </row>
    <row r="259" spans="1:10" s="3" customFormat="1" ht="20.25" customHeight="1">
      <c r="A259" s="12"/>
      <c r="B259" s="16"/>
      <c r="C259" s="18">
        <v>5.6</v>
      </c>
      <c r="D259" s="14" t="s">
        <v>164</v>
      </c>
      <c r="E259" s="17">
        <v>16000</v>
      </c>
      <c r="F259" s="17">
        <v>13600</v>
      </c>
      <c r="G259" s="17">
        <f t="shared" si="10"/>
        <v>13600</v>
      </c>
      <c r="H259" s="166">
        <f t="shared" si="11"/>
        <v>2400</v>
      </c>
      <c r="I259" s="178"/>
      <c r="J259" s="290"/>
    </row>
    <row r="260" spans="1:10" s="3" customFormat="1" ht="20.25" customHeight="1">
      <c r="A260" s="12"/>
      <c r="B260" s="38" t="s">
        <v>58</v>
      </c>
      <c r="C260" s="225" t="s">
        <v>57</v>
      </c>
      <c r="D260" s="14"/>
      <c r="E260" s="17"/>
      <c r="F260" s="17"/>
      <c r="G260" s="17"/>
      <c r="H260" s="166">
        <f t="shared" si="11"/>
        <v>0</v>
      </c>
      <c r="I260" s="178"/>
      <c r="J260" s="290"/>
    </row>
    <row r="261" spans="1:10" s="3" customFormat="1" ht="20.25" customHeight="1">
      <c r="A261" s="12"/>
      <c r="B261" s="22"/>
      <c r="C261" s="18">
        <v>6.1</v>
      </c>
      <c r="D261" s="23" t="s">
        <v>151</v>
      </c>
      <c r="E261" s="17">
        <v>300000</v>
      </c>
      <c r="F261" s="17">
        <v>298459.38</v>
      </c>
      <c r="G261" s="17">
        <f t="shared" si="10"/>
        <v>298459.38</v>
      </c>
      <c r="H261" s="166">
        <f t="shared" si="11"/>
        <v>1540.6199999999953</v>
      </c>
      <c r="I261" s="178"/>
      <c r="J261" s="290">
        <v>0</v>
      </c>
    </row>
    <row r="262" spans="1:10" s="3" customFormat="1" ht="20.25" customHeight="1">
      <c r="A262" s="47" t="s">
        <v>46</v>
      </c>
      <c r="B262" s="48" t="s">
        <v>47</v>
      </c>
      <c r="C262" s="96"/>
      <c r="D262" s="14"/>
      <c r="E262" s="17"/>
      <c r="F262" s="17"/>
      <c r="G262" s="17"/>
      <c r="H262" s="166">
        <f t="shared" si="11"/>
        <v>0</v>
      </c>
      <c r="I262" s="178"/>
      <c r="J262" s="290"/>
    </row>
    <row r="263" spans="1:10" s="3" customFormat="1" ht="20.25" customHeight="1">
      <c r="A263" s="12"/>
      <c r="B263" s="223">
        <v>7</v>
      </c>
      <c r="C263" s="225" t="s">
        <v>48</v>
      </c>
      <c r="D263" s="14"/>
      <c r="E263" s="17"/>
      <c r="F263" s="17"/>
      <c r="G263" s="17">
        <f t="shared" si="10"/>
        <v>0</v>
      </c>
      <c r="H263" s="166">
        <f t="shared" si="11"/>
        <v>0</v>
      </c>
      <c r="I263" s="178"/>
      <c r="J263" s="290"/>
    </row>
    <row r="264" spans="1:10" s="3" customFormat="1" ht="20.25" customHeight="1">
      <c r="A264" s="12"/>
      <c r="B264" s="16"/>
      <c r="C264" s="18">
        <v>7.1</v>
      </c>
      <c r="D264" s="14" t="s">
        <v>49</v>
      </c>
      <c r="E264" s="17">
        <v>34000</v>
      </c>
      <c r="F264" s="17">
        <v>0</v>
      </c>
      <c r="G264" s="17">
        <f t="shared" si="10"/>
        <v>30100</v>
      </c>
      <c r="H264" s="166">
        <f t="shared" si="11"/>
        <v>3900</v>
      </c>
      <c r="I264" s="178"/>
      <c r="J264" s="290">
        <v>30100</v>
      </c>
    </row>
    <row r="265" spans="1:10" s="3" customFormat="1" ht="20.25" customHeight="1">
      <c r="A265" s="12"/>
      <c r="B265" s="223">
        <v>8</v>
      </c>
      <c r="C265" s="225" t="s">
        <v>59</v>
      </c>
      <c r="D265" s="14"/>
      <c r="E265" s="17"/>
      <c r="F265" s="17"/>
      <c r="G265" s="17"/>
      <c r="H265" s="166">
        <f t="shared" si="11"/>
        <v>0</v>
      </c>
      <c r="I265" s="178"/>
      <c r="J265" s="290"/>
    </row>
    <row r="266" spans="1:10" s="3" customFormat="1" ht="20.25" customHeight="1">
      <c r="A266" s="12"/>
      <c r="B266" s="16"/>
      <c r="C266" s="18">
        <v>8.1</v>
      </c>
      <c r="D266" s="14" t="s">
        <v>152</v>
      </c>
      <c r="E266" s="17">
        <v>100000</v>
      </c>
      <c r="F266" s="17">
        <v>0</v>
      </c>
      <c r="G266" s="17">
        <f t="shared" si="10"/>
        <v>0</v>
      </c>
      <c r="H266" s="166">
        <f t="shared" si="11"/>
        <v>100000</v>
      </c>
      <c r="I266" s="178"/>
      <c r="J266" s="290">
        <v>0</v>
      </c>
    </row>
    <row r="267" spans="1:10" s="3" customFormat="1" ht="20.25" customHeight="1">
      <c r="A267" s="12"/>
      <c r="B267" s="16"/>
      <c r="C267" s="18">
        <v>8.2</v>
      </c>
      <c r="D267" s="14" t="s">
        <v>153</v>
      </c>
      <c r="E267" s="17">
        <v>100000</v>
      </c>
      <c r="F267" s="17">
        <v>99000</v>
      </c>
      <c r="G267" s="17">
        <f t="shared" si="10"/>
        <v>99000</v>
      </c>
      <c r="H267" s="166">
        <f t="shared" si="11"/>
        <v>1000</v>
      </c>
      <c r="I267" s="178"/>
      <c r="J267" s="290">
        <v>0</v>
      </c>
    </row>
    <row r="268" spans="1:10" s="3" customFormat="1" ht="20.25" customHeight="1">
      <c r="A268" s="12"/>
      <c r="B268" s="16"/>
      <c r="C268" s="18">
        <v>8.3</v>
      </c>
      <c r="D268" s="14" t="s">
        <v>154</v>
      </c>
      <c r="E268" s="17">
        <v>100000</v>
      </c>
      <c r="F268" s="17">
        <v>0</v>
      </c>
      <c r="G268" s="17">
        <f t="shared" si="10"/>
        <v>99000</v>
      </c>
      <c r="H268" s="166">
        <f t="shared" si="11"/>
        <v>1000</v>
      </c>
      <c r="I268" s="178"/>
      <c r="J268" s="290">
        <v>99000</v>
      </c>
    </row>
    <row r="269" spans="1:10" s="3" customFormat="1" ht="20.25" customHeight="1">
      <c r="A269" s="12"/>
      <c r="B269" s="16"/>
      <c r="C269" s="18">
        <v>8.4</v>
      </c>
      <c r="D269" s="14" t="s">
        <v>155</v>
      </c>
      <c r="E269" s="17">
        <v>100000</v>
      </c>
      <c r="F269" s="17">
        <v>99000</v>
      </c>
      <c r="G269" s="17">
        <f t="shared" si="10"/>
        <v>99000</v>
      </c>
      <c r="H269" s="166">
        <f t="shared" si="11"/>
        <v>1000</v>
      </c>
      <c r="I269" s="178"/>
      <c r="J269" s="290">
        <v>0</v>
      </c>
    </row>
    <row r="270" spans="1:10" s="3" customFormat="1" ht="20.25" customHeight="1">
      <c r="A270" s="12"/>
      <c r="B270" s="16"/>
      <c r="C270" s="18"/>
      <c r="D270" s="14"/>
      <c r="E270" s="17"/>
      <c r="F270" s="17"/>
      <c r="G270" s="17"/>
      <c r="H270" s="177"/>
      <c r="I270" s="178"/>
      <c r="J270" s="290"/>
    </row>
    <row r="271" spans="1:10" s="3" customFormat="1" ht="20.25" customHeight="1">
      <c r="A271" s="94"/>
      <c r="B271" s="86"/>
      <c r="C271" s="87"/>
      <c r="D271" s="21"/>
      <c r="E271" s="43"/>
      <c r="F271" s="43"/>
      <c r="G271" s="17"/>
      <c r="H271" s="177"/>
      <c r="I271" s="277"/>
      <c r="J271" s="290"/>
    </row>
    <row r="272" spans="1:10" s="3" customFormat="1" ht="20.25" customHeight="1">
      <c r="A272" s="25"/>
      <c r="B272" s="26"/>
      <c r="C272" s="27"/>
      <c r="D272" s="28"/>
      <c r="E272" s="115"/>
      <c r="F272" s="115"/>
      <c r="G272" s="17"/>
      <c r="H272" s="177"/>
      <c r="I272" s="274"/>
      <c r="J272" s="290"/>
    </row>
    <row r="273" spans="1:10" s="55" customFormat="1" ht="20.25" customHeight="1">
      <c r="A273" s="79"/>
      <c r="B273" s="80"/>
      <c r="C273" s="81"/>
      <c r="D273" s="82" t="s">
        <v>76</v>
      </c>
      <c r="E273" s="160">
        <f>SUM(E238:E272)</f>
        <v>2597100</v>
      </c>
      <c r="F273" s="160">
        <f>SUM(F238:F272)</f>
        <v>919987.88</v>
      </c>
      <c r="G273" s="160">
        <f>SUM(G238:G272)</f>
        <v>1586691.88</v>
      </c>
      <c r="H273" s="186">
        <f>SUM(H238:H272)</f>
        <v>1010408.12</v>
      </c>
      <c r="I273" s="278"/>
      <c r="J273" s="291">
        <f>SUM(J238:J272)</f>
        <v>666704</v>
      </c>
    </row>
    <row r="274" spans="1:10" s="55" customFormat="1" ht="22.5" customHeight="1" thickBot="1">
      <c r="A274" s="98"/>
      <c r="B274" s="83"/>
      <c r="C274" s="50"/>
      <c r="D274" s="75" t="s">
        <v>50</v>
      </c>
      <c r="E274" s="162">
        <f>E273+E223+E161+E143+E67</f>
        <v>18000000</v>
      </c>
      <c r="F274" s="162">
        <f>F273+F223+F161+F143+F67</f>
        <v>4492655.54</v>
      </c>
      <c r="G274" s="162">
        <f>G273+G223+G161+G143+G67</f>
        <v>11120421.46</v>
      </c>
      <c r="H274" s="162">
        <f>H273+H223+H161+H143+H67</f>
        <v>6879578.540000001</v>
      </c>
      <c r="I274" s="279"/>
      <c r="J274" s="292">
        <f>J273+J223+J161+J143+J67</f>
        <v>6656787.919999999</v>
      </c>
    </row>
    <row r="275" spans="1:10" s="2" customFormat="1" ht="22.5" customHeight="1" thickTop="1">
      <c r="A275" s="78"/>
      <c r="B275" s="7"/>
      <c r="C275" s="9"/>
      <c r="D275" s="35"/>
      <c r="E275" s="187"/>
      <c r="F275" s="187"/>
      <c r="G275" s="187"/>
      <c r="H275" s="188"/>
      <c r="I275" s="173"/>
      <c r="J275" s="282"/>
    </row>
    <row r="276" spans="1:10" s="2" customFormat="1" ht="22.5" customHeight="1">
      <c r="A276" s="78"/>
      <c r="B276" s="7"/>
      <c r="C276" s="9"/>
      <c r="D276" s="35"/>
      <c r="E276" s="187"/>
      <c r="F276" s="187"/>
      <c r="G276" s="187"/>
      <c r="H276" s="188"/>
      <c r="I276" s="173"/>
      <c r="J276" s="282"/>
    </row>
    <row r="277" spans="1:10" s="2" customFormat="1" ht="22.5" customHeight="1">
      <c r="A277" s="78"/>
      <c r="B277" s="7"/>
      <c r="C277" s="9"/>
      <c r="D277" s="35"/>
      <c r="E277" s="187"/>
      <c r="F277" s="187"/>
      <c r="G277" s="187"/>
      <c r="H277" s="188"/>
      <c r="I277" s="173"/>
      <c r="J277" s="282"/>
    </row>
    <row r="278" spans="1:10" s="194" customFormat="1" ht="22.5" customHeight="1">
      <c r="A278" s="197"/>
      <c r="B278" s="196">
        <v>26</v>
      </c>
      <c r="C278" s="210" t="s">
        <v>100</v>
      </c>
      <c r="D278" s="235"/>
      <c r="E278" s="198">
        <v>216200</v>
      </c>
      <c r="F278" s="198">
        <v>80000</v>
      </c>
      <c r="G278" s="198">
        <f>+F278</f>
        <v>80000</v>
      </c>
      <c r="H278" s="198">
        <f>E278-G278</f>
        <v>136200</v>
      </c>
      <c r="I278" s="280"/>
      <c r="J278" s="282"/>
    </row>
    <row r="279" spans="1:10" s="194" customFormat="1" ht="22.5" customHeight="1">
      <c r="A279" s="197"/>
      <c r="B279" s="196">
        <v>27</v>
      </c>
      <c r="C279" s="235" t="s">
        <v>101</v>
      </c>
      <c r="D279" s="235"/>
      <c r="E279" s="198">
        <v>85000</v>
      </c>
      <c r="F279" s="198">
        <f>251+36500+3375+15980+28894</f>
        <v>85000</v>
      </c>
      <c r="G279" s="198">
        <f>+F279</f>
        <v>85000</v>
      </c>
      <c r="H279" s="198">
        <f>E279-G279</f>
        <v>0</v>
      </c>
      <c r="I279" s="280"/>
      <c r="J279" s="282"/>
    </row>
    <row r="280" spans="1:10" s="194" customFormat="1" ht="22.5" customHeight="1">
      <c r="A280" s="197"/>
      <c r="B280" s="196"/>
      <c r="C280" s="235"/>
      <c r="D280" s="206" t="s">
        <v>70</v>
      </c>
      <c r="E280" s="198">
        <f>SUM(E278:E279)</f>
        <v>301200</v>
      </c>
      <c r="F280" s="198">
        <f>SUM(F278:F279)</f>
        <v>165000</v>
      </c>
      <c r="G280" s="198">
        <f>SUM(G278:G279)</f>
        <v>165000</v>
      </c>
      <c r="H280" s="198">
        <f>E280-G280</f>
        <v>136200</v>
      </c>
      <c r="I280" s="280"/>
      <c r="J280" s="282"/>
    </row>
    <row r="281" spans="1:10" s="194" customFormat="1" ht="22.5" customHeight="1">
      <c r="A281" s="197"/>
      <c r="B281" s="263" t="s">
        <v>77</v>
      </c>
      <c r="C281" s="264"/>
      <c r="D281" s="264"/>
      <c r="E281" s="198"/>
      <c r="F281" s="198"/>
      <c r="G281" s="198"/>
      <c r="H281" s="198"/>
      <c r="I281" s="280"/>
      <c r="J281" s="282"/>
    </row>
    <row r="282" spans="1:10" s="194" customFormat="1" ht="22.5" customHeight="1">
      <c r="A282" s="197"/>
      <c r="B282" s="196">
        <v>1</v>
      </c>
      <c r="C282" s="235" t="s">
        <v>78</v>
      </c>
      <c r="D282" s="206"/>
      <c r="E282" s="198">
        <v>762500</v>
      </c>
      <c r="F282" s="198">
        <v>0</v>
      </c>
      <c r="G282" s="198">
        <v>760000</v>
      </c>
      <c r="H282" s="198">
        <f aca="true" t="shared" si="12" ref="H282:H314">E282-G282</f>
        <v>2500</v>
      </c>
      <c r="I282" s="280"/>
      <c r="J282" s="282"/>
    </row>
    <row r="283" spans="1:10" s="194" customFormat="1" ht="22.5" customHeight="1">
      <c r="A283" s="197"/>
      <c r="B283" s="196">
        <v>2</v>
      </c>
      <c r="C283" s="197" t="s">
        <v>79</v>
      </c>
      <c r="D283" s="206"/>
      <c r="E283" s="198">
        <v>239600</v>
      </c>
      <c r="F283" s="198">
        <v>0</v>
      </c>
      <c r="G283" s="198">
        <f>238000+F283</f>
        <v>238000</v>
      </c>
      <c r="H283" s="198">
        <f t="shared" si="12"/>
        <v>1600</v>
      </c>
      <c r="I283" s="280"/>
      <c r="J283" s="282"/>
    </row>
    <row r="284" spans="1:10" s="194" customFormat="1" ht="22.5" customHeight="1">
      <c r="A284" s="197"/>
      <c r="B284" s="196">
        <v>3</v>
      </c>
      <c r="C284" s="197" t="s">
        <v>80</v>
      </c>
      <c r="D284" s="206"/>
      <c r="E284" s="198">
        <v>877000</v>
      </c>
      <c r="F284" s="198">
        <v>0</v>
      </c>
      <c r="G284" s="198">
        <v>875000</v>
      </c>
      <c r="H284" s="198">
        <f t="shared" si="12"/>
        <v>2000</v>
      </c>
      <c r="I284" s="280"/>
      <c r="J284" s="282"/>
    </row>
    <row r="285" spans="1:10" s="194" customFormat="1" ht="22.5" customHeight="1">
      <c r="A285" s="197"/>
      <c r="B285" s="196">
        <v>4</v>
      </c>
      <c r="C285" s="197" t="s">
        <v>81</v>
      </c>
      <c r="D285" s="206"/>
      <c r="E285" s="198">
        <v>602600</v>
      </c>
      <c r="F285" s="198">
        <v>0</v>
      </c>
      <c r="G285" s="198">
        <f>602000+F285</f>
        <v>602000</v>
      </c>
      <c r="H285" s="198">
        <f t="shared" si="12"/>
        <v>600</v>
      </c>
      <c r="I285" s="280"/>
      <c r="J285" s="282"/>
    </row>
    <row r="286" spans="1:10" s="194" customFormat="1" ht="22.5" customHeight="1">
      <c r="A286" s="197"/>
      <c r="B286" s="196">
        <v>5</v>
      </c>
      <c r="C286" s="197" t="s">
        <v>82</v>
      </c>
      <c r="D286" s="206"/>
      <c r="E286" s="198">
        <v>92000</v>
      </c>
      <c r="F286" s="198">
        <v>0</v>
      </c>
      <c r="G286" s="198">
        <v>92000</v>
      </c>
      <c r="H286" s="198">
        <f t="shared" si="12"/>
        <v>0</v>
      </c>
      <c r="I286" s="280"/>
      <c r="J286" s="282"/>
    </row>
    <row r="287" spans="1:10" s="194" customFormat="1" ht="22.5" customHeight="1">
      <c r="A287" s="197"/>
      <c r="B287" s="196">
        <v>6</v>
      </c>
      <c r="C287" s="197" t="s">
        <v>83</v>
      </c>
      <c r="D287" s="206"/>
      <c r="E287" s="198">
        <v>66500</v>
      </c>
      <c r="F287" s="198">
        <v>0</v>
      </c>
      <c r="G287" s="198">
        <v>66500</v>
      </c>
      <c r="H287" s="198">
        <f t="shared" si="12"/>
        <v>0</v>
      </c>
      <c r="I287" s="280"/>
      <c r="J287" s="282"/>
    </row>
    <row r="288" spans="1:10" s="190" customFormat="1" ht="22.5" customHeight="1">
      <c r="A288" s="197"/>
      <c r="B288" s="196">
        <v>7</v>
      </c>
      <c r="C288" s="211" t="s">
        <v>84</v>
      </c>
      <c r="D288" s="206"/>
      <c r="E288" s="198">
        <v>6000</v>
      </c>
      <c r="F288" s="198">
        <v>0</v>
      </c>
      <c r="G288" s="198">
        <v>6000</v>
      </c>
      <c r="H288" s="198">
        <f t="shared" si="12"/>
        <v>0</v>
      </c>
      <c r="I288" s="280"/>
      <c r="J288" s="282"/>
    </row>
    <row r="289" spans="1:10" s="190" customFormat="1" ht="21.75" customHeight="1">
      <c r="A289" s="197"/>
      <c r="B289" s="196">
        <v>8</v>
      </c>
      <c r="C289" s="262" t="s">
        <v>85</v>
      </c>
      <c r="D289" s="262"/>
      <c r="E289" s="198">
        <v>224000</v>
      </c>
      <c r="F289" s="198">
        <v>0</v>
      </c>
      <c r="G289" s="198">
        <v>222000</v>
      </c>
      <c r="H289" s="198">
        <f t="shared" si="12"/>
        <v>2000</v>
      </c>
      <c r="I289" s="280"/>
      <c r="J289" s="282"/>
    </row>
    <row r="290" spans="1:10" s="190" customFormat="1" ht="21.75" customHeight="1">
      <c r="A290" s="197"/>
      <c r="B290" s="196">
        <v>9</v>
      </c>
      <c r="C290" s="262" t="s">
        <v>86</v>
      </c>
      <c r="D290" s="262"/>
      <c r="E290" s="198">
        <v>188000</v>
      </c>
      <c r="F290" s="198">
        <v>0</v>
      </c>
      <c r="G290" s="198">
        <v>186000</v>
      </c>
      <c r="H290" s="198">
        <f t="shared" si="12"/>
        <v>2000</v>
      </c>
      <c r="I290" s="280"/>
      <c r="J290" s="282"/>
    </row>
    <row r="291" spans="1:10" s="190" customFormat="1" ht="21.75" customHeight="1">
      <c r="A291" s="197"/>
      <c r="B291" s="196">
        <v>10</v>
      </c>
      <c r="C291" s="262" t="s">
        <v>87</v>
      </c>
      <c r="D291" s="262"/>
      <c r="E291" s="198">
        <v>256000</v>
      </c>
      <c r="F291" s="198">
        <v>0</v>
      </c>
      <c r="G291" s="198">
        <v>254500</v>
      </c>
      <c r="H291" s="198">
        <f t="shared" si="12"/>
        <v>1500</v>
      </c>
      <c r="I291" s="280"/>
      <c r="J291" s="282"/>
    </row>
    <row r="292" spans="1:10" s="190" customFormat="1" ht="21.75" customHeight="1">
      <c r="A292" s="197"/>
      <c r="B292" s="196">
        <v>11</v>
      </c>
      <c r="C292" s="262" t="s">
        <v>88</v>
      </c>
      <c r="D292" s="262"/>
      <c r="E292" s="198">
        <v>160500</v>
      </c>
      <c r="F292" s="198">
        <v>0</v>
      </c>
      <c r="G292" s="198">
        <v>160000</v>
      </c>
      <c r="H292" s="198">
        <f t="shared" si="12"/>
        <v>500</v>
      </c>
      <c r="I292" s="280"/>
      <c r="J292" s="282"/>
    </row>
    <row r="293" spans="1:10" s="190" customFormat="1" ht="21.75" customHeight="1">
      <c r="A293" s="201"/>
      <c r="B293" s="212" t="s">
        <v>71</v>
      </c>
      <c r="C293" s="235"/>
      <c r="D293" s="235"/>
      <c r="E293" s="198"/>
      <c r="F293" s="198"/>
      <c r="G293" s="198"/>
      <c r="H293" s="198">
        <f t="shared" si="12"/>
        <v>0</v>
      </c>
      <c r="I293" s="280"/>
      <c r="J293" s="282"/>
    </row>
    <row r="294" spans="1:10" s="190" customFormat="1" ht="19.5" customHeight="1">
      <c r="A294" s="197"/>
      <c r="B294" s="237">
        <v>1</v>
      </c>
      <c r="C294" s="235" t="s">
        <v>89</v>
      </c>
      <c r="D294" s="235"/>
      <c r="E294" s="198">
        <v>1290000</v>
      </c>
      <c r="F294" s="198">
        <v>1290000</v>
      </c>
      <c r="G294" s="198">
        <f>0+F294</f>
        <v>1290000</v>
      </c>
      <c r="H294" s="198">
        <f t="shared" si="12"/>
        <v>0</v>
      </c>
      <c r="I294" s="280"/>
      <c r="J294" s="282"/>
    </row>
    <row r="295" spans="1:10" s="190" customFormat="1" ht="19.5" customHeight="1">
      <c r="A295" s="197"/>
      <c r="B295" s="237">
        <v>2</v>
      </c>
      <c r="C295" s="235" t="s">
        <v>99</v>
      </c>
      <c r="D295" s="235"/>
      <c r="E295" s="198">
        <v>210000</v>
      </c>
      <c r="F295" s="198">
        <v>198400</v>
      </c>
      <c r="G295" s="198">
        <f>0+F295</f>
        <v>198400</v>
      </c>
      <c r="H295" s="198">
        <f t="shared" si="12"/>
        <v>11600</v>
      </c>
      <c r="I295" s="280"/>
      <c r="J295" s="282"/>
    </row>
    <row r="296" spans="1:10" s="190" customFormat="1" ht="21.75" customHeight="1">
      <c r="A296" s="197"/>
      <c r="B296" s="237">
        <v>3</v>
      </c>
      <c r="C296" s="235" t="s">
        <v>67</v>
      </c>
      <c r="D296" s="235"/>
      <c r="E296" s="198">
        <v>10006.95</v>
      </c>
      <c r="F296" s="198">
        <v>0</v>
      </c>
      <c r="G296" s="198">
        <f>10006.95+F296</f>
        <v>10006.95</v>
      </c>
      <c r="H296" s="198">
        <f t="shared" si="12"/>
        <v>0</v>
      </c>
      <c r="I296" s="280"/>
      <c r="J296" s="282"/>
    </row>
    <row r="297" spans="2:10" s="197" customFormat="1" ht="18" customHeight="1">
      <c r="B297" s="237">
        <v>4</v>
      </c>
      <c r="C297" s="235" t="s">
        <v>90</v>
      </c>
      <c r="D297" s="235"/>
      <c r="E297" s="198">
        <v>9419.3</v>
      </c>
      <c r="F297" s="198">
        <v>0</v>
      </c>
      <c r="G297" s="198">
        <f>9419.3+F297</f>
        <v>9419.3</v>
      </c>
      <c r="H297" s="198">
        <f t="shared" si="12"/>
        <v>0</v>
      </c>
      <c r="I297" s="280"/>
      <c r="J297" s="198"/>
    </row>
    <row r="298" spans="2:10" s="197" customFormat="1" ht="18" customHeight="1">
      <c r="B298" s="237"/>
      <c r="C298" s="235"/>
      <c r="D298" s="206" t="s">
        <v>29</v>
      </c>
      <c r="E298" s="198">
        <f>SUM(E282:E297)</f>
        <v>4994126.25</v>
      </c>
      <c r="F298" s="198">
        <f>SUM(F282:F297)</f>
        <v>1488400</v>
      </c>
      <c r="G298" s="198">
        <f>SUM(G282:G297)</f>
        <v>4969826.25</v>
      </c>
      <c r="H298" s="198">
        <f>E298-G298</f>
        <v>24300</v>
      </c>
      <c r="I298" s="280"/>
      <c r="J298" s="198"/>
    </row>
    <row r="299" spans="2:10" s="197" customFormat="1" ht="18" customHeight="1">
      <c r="B299" s="237"/>
      <c r="C299" s="235"/>
      <c r="D299" s="206" t="s">
        <v>30</v>
      </c>
      <c r="E299" s="198">
        <f>E298</f>
        <v>4994126.25</v>
      </c>
      <c r="F299" s="198">
        <f>F298</f>
        <v>1488400</v>
      </c>
      <c r="G299" s="198">
        <f>G298</f>
        <v>4969826.25</v>
      </c>
      <c r="H299" s="198">
        <f>H298</f>
        <v>24300</v>
      </c>
      <c r="I299" s="280"/>
      <c r="J299" s="198"/>
    </row>
    <row r="300" spans="2:10" s="197" customFormat="1" ht="18" customHeight="1">
      <c r="B300" s="237">
        <v>5</v>
      </c>
      <c r="C300" s="235" t="s">
        <v>91</v>
      </c>
      <c r="D300" s="235"/>
      <c r="E300" s="198">
        <v>5500</v>
      </c>
      <c r="F300" s="198">
        <v>0</v>
      </c>
      <c r="G300" s="198">
        <v>5500</v>
      </c>
      <c r="H300" s="198">
        <f t="shared" si="12"/>
        <v>0</v>
      </c>
      <c r="I300" s="280"/>
      <c r="J300" s="198"/>
    </row>
    <row r="301" spans="2:10" s="197" customFormat="1" ht="18" customHeight="1">
      <c r="B301" s="237">
        <v>6</v>
      </c>
      <c r="C301" s="235" t="s">
        <v>93</v>
      </c>
      <c r="D301" s="235"/>
      <c r="E301" s="198">
        <v>12081</v>
      </c>
      <c r="F301" s="198">
        <v>0</v>
      </c>
      <c r="G301" s="198">
        <v>0</v>
      </c>
      <c r="H301" s="198">
        <f t="shared" si="12"/>
        <v>12081</v>
      </c>
      <c r="I301" s="280"/>
      <c r="J301" s="198"/>
    </row>
    <row r="302" spans="2:10" s="197" customFormat="1" ht="18" customHeight="1">
      <c r="B302" s="237">
        <v>7</v>
      </c>
      <c r="C302" s="235" t="s">
        <v>92</v>
      </c>
      <c r="D302" s="235"/>
      <c r="E302" s="198">
        <v>6426</v>
      </c>
      <c r="F302" s="198">
        <v>0</v>
      </c>
      <c r="G302" s="198">
        <v>0</v>
      </c>
      <c r="H302" s="198">
        <f t="shared" si="12"/>
        <v>6426</v>
      </c>
      <c r="I302" s="280"/>
      <c r="J302" s="198"/>
    </row>
    <row r="303" spans="2:10" s="197" customFormat="1" ht="18" customHeight="1">
      <c r="B303" s="237">
        <v>8</v>
      </c>
      <c r="C303" s="235" t="s">
        <v>68</v>
      </c>
      <c r="D303" s="235"/>
      <c r="E303" s="198">
        <v>1407</v>
      </c>
      <c r="F303" s="198">
        <v>0</v>
      </c>
      <c r="G303" s="198">
        <v>0</v>
      </c>
      <c r="H303" s="198">
        <f t="shared" si="12"/>
        <v>1407</v>
      </c>
      <c r="I303" s="280"/>
      <c r="J303" s="198"/>
    </row>
    <row r="304" spans="2:10" s="197" customFormat="1" ht="18" customHeight="1">
      <c r="B304" s="237">
        <v>9</v>
      </c>
      <c r="C304" s="235" t="s">
        <v>94</v>
      </c>
      <c r="D304" s="235"/>
      <c r="E304" s="198">
        <v>10000</v>
      </c>
      <c r="F304" s="198">
        <v>0</v>
      </c>
      <c r="G304" s="198">
        <v>0</v>
      </c>
      <c r="H304" s="198">
        <f t="shared" si="12"/>
        <v>10000</v>
      </c>
      <c r="I304" s="280"/>
      <c r="J304" s="198"/>
    </row>
    <row r="305" spans="2:10" s="197" customFormat="1" ht="18" customHeight="1">
      <c r="B305" s="237">
        <v>10</v>
      </c>
      <c r="C305" s="235" t="s">
        <v>95</v>
      </c>
      <c r="D305" s="235"/>
      <c r="E305" s="198">
        <v>5.6</v>
      </c>
      <c r="F305" s="198">
        <v>0</v>
      </c>
      <c r="G305" s="198">
        <v>0</v>
      </c>
      <c r="H305" s="198">
        <f t="shared" si="12"/>
        <v>5.6</v>
      </c>
      <c r="I305" s="280"/>
      <c r="J305" s="198"/>
    </row>
    <row r="306" spans="2:10" s="197" customFormat="1" ht="15.75" customHeight="1">
      <c r="B306" s="237">
        <v>11</v>
      </c>
      <c r="C306" s="235" t="s">
        <v>96</v>
      </c>
      <c r="D306" s="235"/>
      <c r="E306" s="198">
        <v>38700.28</v>
      </c>
      <c r="F306" s="198">
        <f>4535.51+12680.45+9902.97</f>
        <v>27118.93</v>
      </c>
      <c r="G306" s="198">
        <f>8862.13+F306</f>
        <v>35981.06</v>
      </c>
      <c r="H306" s="198">
        <f t="shared" si="12"/>
        <v>2719.220000000001</v>
      </c>
      <c r="I306" s="280"/>
      <c r="J306" s="198"/>
    </row>
    <row r="307" spans="1:10" s="201" customFormat="1" ht="18" customHeight="1">
      <c r="A307" s="197"/>
      <c r="B307" s="237">
        <v>12</v>
      </c>
      <c r="C307" s="235" t="s">
        <v>69</v>
      </c>
      <c r="D307" s="235"/>
      <c r="E307" s="198">
        <v>1800</v>
      </c>
      <c r="F307" s="198">
        <v>0</v>
      </c>
      <c r="G307" s="198">
        <f>0+F307</f>
        <v>0</v>
      </c>
      <c r="H307" s="198">
        <f t="shared" si="12"/>
        <v>1800</v>
      </c>
      <c r="I307" s="280"/>
      <c r="J307" s="198"/>
    </row>
    <row r="308" spans="2:10" s="197" customFormat="1" ht="16.5" customHeight="1">
      <c r="B308" s="237">
        <v>13</v>
      </c>
      <c r="C308" s="235" t="s">
        <v>97</v>
      </c>
      <c r="D308" s="235"/>
      <c r="E308" s="198">
        <v>20000</v>
      </c>
      <c r="F308" s="198">
        <f>5000+2400+990+1600+10000</f>
        <v>19990</v>
      </c>
      <c r="G308" s="198">
        <f>0+F308</f>
        <v>19990</v>
      </c>
      <c r="H308" s="198">
        <f t="shared" si="12"/>
        <v>10</v>
      </c>
      <c r="I308" s="280"/>
      <c r="J308" s="198"/>
    </row>
    <row r="309" spans="2:10" s="197" customFormat="1" ht="16.5" customHeight="1">
      <c r="B309" s="237">
        <v>14</v>
      </c>
      <c r="C309" s="235" t="s">
        <v>98</v>
      </c>
      <c r="D309" s="235"/>
      <c r="E309" s="198">
        <v>20000</v>
      </c>
      <c r="F309" s="198">
        <v>0</v>
      </c>
      <c r="G309" s="198">
        <f>19968+F309</f>
        <v>19968</v>
      </c>
      <c r="H309" s="198">
        <f t="shared" si="12"/>
        <v>32</v>
      </c>
      <c r="I309" s="280"/>
      <c r="J309" s="198"/>
    </row>
    <row r="310" spans="2:10" s="197" customFormat="1" ht="16.5" customHeight="1">
      <c r="B310" s="237"/>
      <c r="C310" s="235"/>
      <c r="D310" s="235"/>
      <c r="E310" s="198"/>
      <c r="F310" s="198"/>
      <c r="G310" s="198"/>
      <c r="H310" s="198"/>
      <c r="I310" s="280"/>
      <c r="J310" s="198"/>
    </row>
    <row r="311" spans="2:10" s="197" customFormat="1" ht="16.5" customHeight="1">
      <c r="B311" s="236" t="s">
        <v>102</v>
      </c>
      <c r="C311" s="235"/>
      <c r="D311" s="235"/>
      <c r="E311" s="198"/>
      <c r="F311" s="198"/>
      <c r="G311" s="198">
        <f>0+F311</f>
        <v>0</v>
      </c>
      <c r="H311" s="198">
        <f t="shared" si="12"/>
        <v>0</v>
      </c>
      <c r="I311" s="280"/>
      <c r="J311" s="198"/>
    </row>
    <row r="312" spans="2:10" s="197" customFormat="1" ht="16.5" customHeight="1">
      <c r="B312" s="237">
        <v>1</v>
      </c>
      <c r="C312" s="235" t="s">
        <v>103</v>
      </c>
      <c r="D312" s="235"/>
      <c r="E312" s="198">
        <v>2597000</v>
      </c>
      <c r="F312" s="198">
        <v>2597000</v>
      </c>
      <c r="G312" s="198">
        <f>0+F312</f>
        <v>2597000</v>
      </c>
      <c r="H312" s="198">
        <f t="shared" si="12"/>
        <v>0</v>
      </c>
      <c r="I312" s="280"/>
      <c r="J312" s="198"/>
    </row>
    <row r="313" spans="1:10" s="201" customFormat="1" ht="16.5" customHeight="1">
      <c r="A313" s="197"/>
      <c r="B313" s="237"/>
      <c r="C313" s="235" t="s">
        <v>104</v>
      </c>
      <c r="D313" s="235"/>
      <c r="E313" s="198"/>
      <c r="F313" s="198"/>
      <c r="G313" s="198">
        <f>0+F313</f>
        <v>0</v>
      </c>
      <c r="H313" s="198">
        <f t="shared" si="12"/>
        <v>0</v>
      </c>
      <c r="I313" s="280"/>
      <c r="J313" s="198"/>
    </row>
    <row r="314" spans="1:10" s="201" customFormat="1" ht="16.5" customHeight="1">
      <c r="A314" s="197"/>
      <c r="B314" s="237">
        <v>2</v>
      </c>
      <c r="C314" s="235" t="s">
        <v>105</v>
      </c>
      <c r="D314" s="235"/>
      <c r="E314" s="198">
        <v>403000</v>
      </c>
      <c r="F314" s="198">
        <v>0</v>
      </c>
      <c r="G314" s="198">
        <f>0+F314</f>
        <v>0</v>
      </c>
      <c r="H314" s="198">
        <f t="shared" si="12"/>
        <v>403000</v>
      </c>
      <c r="I314" s="280"/>
      <c r="J314" s="198"/>
    </row>
    <row r="315" spans="1:10" s="209" customFormat="1" ht="16.5" customHeight="1">
      <c r="A315" s="197"/>
      <c r="B315" s="201"/>
      <c r="C315" s="202"/>
      <c r="D315" s="203" t="s">
        <v>70</v>
      </c>
      <c r="E315" s="191">
        <f>SUM(E299:E314)</f>
        <v>8110046.13</v>
      </c>
      <c r="F315" s="191">
        <f>SUM(F299:F314)</f>
        <v>4132508.9299999997</v>
      </c>
      <c r="G315" s="191">
        <f>SUM(G299:G314)</f>
        <v>7648265.31</v>
      </c>
      <c r="H315" s="191">
        <f>SUM(H299:H314)</f>
        <v>461780.82</v>
      </c>
      <c r="I315" s="281"/>
      <c r="J315" s="283"/>
    </row>
    <row r="316" spans="1:10" s="209" customFormat="1" ht="16.5" customHeight="1">
      <c r="A316" s="201"/>
      <c r="B316" s="201"/>
      <c r="C316" s="202"/>
      <c r="D316" s="203" t="s">
        <v>72</v>
      </c>
      <c r="E316" s="191" t="e">
        <f>SUM(#REF!+E280+E315)</f>
        <v>#REF!</v>
      </c>
      <c r="F316" s="191" t="e">
        <f>SUM(#REF!+F280+F315)</f>
        <v>#REF!</v>
      </c>
      <c r="G316" s="191" t="e">
        <f>SUM(#REF!+G280+G315)</f>
        <v>#REF!</v>
      </c>
      <c r="H316" s="191" t="e">
        <f>SUM(#REF!+H280+H315)</f>
        <v>#REF!</v>
      </c>
      <c r="I316" s="281"/>
      <c r="J316" s="283"/>
    </row>
    <row r="317" spans="1:10" s="209" customFormat="1" ht="18" customHeight="1">
      <c r="A317" s="201"/>
      <c r="E317" s="192"/>
      <c r="F317" s="192"/>
      <c r="G317" s="192"/>
      <c r="H317" s="192"/>
      <c r="I317" s="173"/>
      <c r="J317" s="283"/>
    </row>
    <row r="318" spans="5:10" s="209" customFormat="1" ht="17.25" customHeight="1">
      <c r="E318" s="192"/>
      <c r="F318" s="192"/>
      <c r="G318" s="192"/>
      <c r="H318" s="192"/>
      <c r="I318" s="173"/>
      <c r="J318" s="283"/>
    </row>
    <row r="319" spans="5:10" s="209" customFormat="1" ht="21.75">
      <c r="E319" s="192"/>
      <c r="F319" s="192"/>
      <c r="G319" s="192"/>
      <c r="H319" s="192"/>
      <c r="I319" s="173"/>
      <c r="J319" s="283"/>
    </row>
    <row r="320" spans="5:10" s="209" customFormat="1" ht="21.75">
      <c r="E320" s="192"/>
      <c r="F320" s="192"/>
      <c r="G320" s="192"/>
      <c r="H320" s="192"/>
      <c r="I320" s="173"/>
      <c r="J320" s="283"/>
    </row>
    <row r="321" spans="5:10" s="209" customFormat="1" ht="18.75" customHeight="1">
      <c r="E321" s="192"/>
      <c r="F321" s="192"/>
      <c r="G321" s="192"/>
      <c r="H321" s="192"/>
      <c r="I321" s="173"/>
      <c r="J321" s="283"/>
    </row>
    <row r="322" spans="5:10" s="209" customFormat="1" ht="21.75">
      <c r="E322" s="192"/>
      <c r="F322" s="192"/>
      <c r="G322" s="192"/>
      <c r="H322" s="192"/>
      <c r="I322" s="173"/>
      <c r="J322" s="283"/>
    </row>
    <row r="323" spans="5:10" s="209" customFormat="1" ht="21.75">
      <c r="E323" s="192"/>
      <c r="F323" s="192"/>
      <c r="G323" s="192"/>
      <c r="H323" s="192"/>
      <c r="I323" s="173"/>
      <c r="J323" s="283"/>
    </row>
    <row r="324" spans="5:10" s="209" customFormat="1" ht="21.75">
      <c r="E324" s="192"/>
      <c r="F324" s="192"/>
      <c r="G324" s="192"/>
      <c r="H324" s="192"/>
      <c r="I324" s="173"/>
      <c r="J324" s="283"/>
    </row>
    <row r="325" spans="5:10" s="209" customFormat="1" ht="21.75">
      <c r="E325" s="192"/>
      <c r="F325" s="192"/>
      <c r="G325" s="192"/>
      <c r="H325" s="192"/>
      <c r="I325" s="173"/>
      <c r="J325" s="283"/>
    </row>
    <row r="326" spans="5:10" s="209" customFormat="1" ht="21.75">
      <c r="E326" s="192"/>
      <c r="F326" s="192"/>
      <c r="G326" s="192"/>
      <c r="H326" s="192"/>
      <c r="I326" s="173"/>
      <c r="J326" s="283"/>
    </row>
    <row r="327" spans="5:10" s="209" customFormat="1" ht="21.75">
      <c r="E327" s="192"/>
      <c r="F327" s="192"/>
      <c r="G327" s="192"/>
      <c r="H327" s="192"/>
      <c r="I327" s="173"/>
      <c r="J327" s="283"/>
    </row>
    <row r="328" spans="5:10" s="209" customFormat="1" ht="21.75">
      <c r="E328" s="192"/>
      <c r="F328" s="192"/>
      <c r="G328" s="192"/>
      <c r="H328" s="192"/>
      <c r="I328" s="173"/>
      <c r="J328" s="283"/>
    </row>
    <row r="329" spans="5:10" s="209" customFormat="1" ht="21.75">
      <c r="E329" s="192"/>
      <c r="F329" s="192"/>
      <c r="G329" s="192"/>
      <c r="H329" s="192"/>
      <c r="I329" s="173"/>
      <c r="J329" s="283"/>
    </row>
    <row r="330" spans="5:10" s="209" customFormat="1" ht="21.75">
      <c r="E330" s="192"/>
      <c r="F330" s="192"/>
      <c r="G330" s="192"/>
      <c r="H330" s="192"/>
      <c r="I330" s="173"/>
      <c r="J330" s="283"/>
    </row>
    <row r="331" spans="5:10" s="209" customFormat="1" ht="21.75">
      <c r="E331" s="192"/>
      <c r="F331" s="192"/>
      <c r="G331" s="192"/>
      <c r="H331" s="192"/>
      <c r="I331" s="173"/>
      <c r="J331" s="283"/>
    </row>
    <row r="332" spans="5:10" s="209" customFormat="1" ht="21.75">
      <c r="E332" s="192"/>
      <c r="F332" s="192"/>
      <c r="G332" s="192"/>
      <c r="H332" s="192"/>
      <c r="I332" s="173"/>
      <c r="J332" s="283"/>
    </row>
    <row r="333" spans="5:10" s="209" customFormat="1" ht="21.75">
      <c r="E333" s="192"/>
      <c r="F333" s="192"/>
      <c r="G333" s="192"/>
      <c r="H333" s="192"/>
      <c r="I333" s="173"/>
      <c r="J333" s="283"/>
    </row>
    <row r="334" spans="1:10" s="209" customFormat="1" ht="21.75">
      <c r="A334" s="10"/>
      <c r="B334" s="10"/>
      <c r="C334" s="10"/>
      <c r="D334" s="10"/>
      <c r="E334" s="173"/>
      <c r="F334" s="173"/>
      <c r="G334" s="173"/>
      <c r="H334" s="173"/>
      <c r="I334" s="173"/>
      <c r="J334" s="283"/>
    </row>
    <row r="335" spans="1:10" s="209" customFormat="1" ht="21.75">
      <c r="A335" s="10"/>
      <c r="B335" s="10"/>
      <c r="C335" s="10"/>
      <c r="D335" s="10"/>
      <c r="E335" s="173"/>
      <c r="F335" s="173"/>
      <c r="G335" s="173"/>
      <c r="H335" s="173"/>
      <c r="I335" s="173"/>
      <c r="J335" s="283"/>
    </row>
    <row r="336" spans="1:10" s="209" customFormat="1" ht="21.75">
      <c r="A336" s="10"/>
      <c r="B336" s="10"/>
      <c r="C336" s="10"/>
      <c r="D336" s="10"/>
      <c r="E336" s="173"/>
      <c r="F336" s="173"/>
      <c r="G336" s="173"/>
      <c r="H336" s="173"/>
      <c r="I336" s="173"/>
      <c r="J336" s="283"/>
    </row>
    <row r="337" spans="1:10" s="209" customFormat="1" ht="15.75" customHeight="1">
      <c r="A337" s="10"/>
      <c r="B337" s="10"/>
      <c r="C337" s="10"/>
      <c r="D337" s="10"/>
      <c r="E337" s="173"/>
      <c r="F337" s="173"/>
      <c r="G337" s="173"/>
      <c r="H337" s="173"/>
      <c r="I337" s="173"/>
      <c r="J337" s="283"/>
    </row>
    <row r="338" spans="1:10" s="209" customFormat="1" ht="17.25" customHeight="1">
      <c r="A338" s="10"/>
      <c r="B338" s="10"/>
      <c r="C338" s="10"/>
      <c r="D338" s="10"/>
      <c r="E338" s="173"/>
      <c r="F338" s="173"/>
      <c r="G338" s="173"/>
      <c r="H338" s="173"/>
      <c r="I338" s="173"/>
      <c r="J338" s="283"/>
    </row>
    <row r="339" spans="1:10" s="209" customFormat="1" ht="17.25" customHeight="1">
      <c r="A339" s="10"/>
      <c r="B339" s="10"/>
      <c r="C339" s="10"/>
      <c r="D339" s="10"/>
      <c r="E339" s="173"/>
      <c r="F339" s="173"/>
      <c r="G339" s="173"/>
      <c r="H339" s="173"/>
      <c r="I339" s="173"/>
      <c r="J339" s="283"/>
    </row>
    <row r="340" spans="1:10" s="209" customFormat="1" ht="17.25" customHeight="1">
      <c r="A340" s="10"/>
      <c r="B340" s="10"/>
      <c r="C340" s="10"/>
      <c r="D340" s="10"/>
      <c r="E340" s="173"/>
      <c r="F340" s="173"/>
      <c r="G340" s="173"/>
      <c r="H340" s="173"/>
      <c r="I340" s="173"/>
      <c r="J340" s="283"/>
    </row>
    <row r="341" spans="1:10" s="209" customFormat="1" ht="17.25" customHeight="1">
      <c r="A341" s="10"/>
      <c r="B341" s="10"/>
      <c r="C341" s="10"/>
      <c r="D341" s="10"/>
      <c r="E341" s="173"/>
      <c r="F341" s="173"/>
      <c r="G341" s="173"/>
      <c r="H341" s="173"/>
      <c r="I341" s="173"/>
      <c r="J341" s="283"/>
    </row>
    <row r="342" spans="1:10" s="209" customFormat="1" ht="17.25" customHeight="1">
      <c r="A342"/>
      <c r="B342"/>
      <c r="C342"/>
      <c r="D342"/>
      <c r="E342" s="189"/>
      <c r="F342" s="189"/>
      <c r="G342" s="189"/>
      <c r="H342" s="189"/>
      <c r="I342" s="189"/>
      <c r="J342" s="283"/>
    </row>
    <row r="343" spans="1:10" s="209" customFormat="1" ht="17.25" customHeight="1">
      <c r="A343"/>
      <c r="B343"/>
      <c r="C343"/>
      <c r="D343"/>
      <c r="E343" s="189"/>
      <c r="F343" s="189"/>
      <c r="G343" s="189"/>
      <c r="H343" s="189"/>
      <c r="I343" s="189"/>
      <c r="J343" s="283"/>
    </row>
    <row r="344" spans="1:10" s="209" customFormat="1" ht="17.25" customHeight="1">
      <c r="A344"/>
      <c r="B344"/>
      <c r="C344"/>
      <c r="D344"/>
      <c r="E344" s="189"/>
      <c r="F344" s="189"/>
      <c r="G344" s="189"/>
      <c r="H344" s="189"/>
      <c r="I344" s="189"/>
      <c r="J344" s="283"/>
    </row>
    <row r="345" spans="1:10" s="209" customFormat="1" ht="17.25" customHeight="1">
      <c r="A345"/>
      <c r="B345"/>
      <c r="C345"/>
      <c r="D345"/>
      <c r="E345" s="189"/>
      <c r="F345" s="189"/>
      <c r="G345" s="189"/>
      <c r="H345" s="189"/>
      <c r="I345" s="189"/>
      <c r="J345" s="283"/>
    </row>
    <row r="346" spans="1:10" s="209" customFormat="1" ht="17.25" customHeight="1">
      <c r="A346"/>
      <c r="B346"/>
      <c r="C346"/>
      <c r="D346"/>
      <c r="E346" s="189"/>
      <c r="F346" s="189"/>
      <c r="G346" s="189"/>
      <c r="H346" s="189"/>
      <c r="I346" s="189"/>
      <c r="J346" s="283"/>
    </row>
    <row r="347" spans="1:10" s="209" customFormat="1" ht="17.25" customHeight="1">
      <c r="A347"/>
      <c r="B347"/>
      <c r="C347"/>
      <c r="D347"/>
      <c r="E347" s="189"/>
      <c r="F347" s="189"/>
      <c r="G347" s="189"/>
      <c r="H347" s="189"/>
      <c r="I347" s="189"/>
      <c r="J347" s="283"/>
    </row>
    <row r="348" spans="1:10" s="209" customFormat="1" ht="17.25" customHeight="1">
      <c r="A348"/>
      <c r="B348"/>
      <c r="C348"/>
      <c r="D348"/>
      <c r="E348" s="189"/>
      <c r="F348" s="189"/>
      <c r="G348" s="189"/>
      <c r="H348" s="189"/>
      <c r="I348" s="189"/>
      <c r="J348" s="283"/>
    </row>
    <row r="349" spans="1:10" s="209" customFormat="1" ht="17.25" customHeight="1">
      <c r="A349"/>
      <c r="B349"/>
      <c r="C349"/>
      <c r="D349"/>
      <c r="E349" s="189"/>
      <c r="F349" s="189"/>
      <c r="G349" s="189"/>
      <c r="H349" s="189"/>
      <c r="I349" s="189"/>
      <c r="J349" s="283"/>
    </row>
    <row r="350" spans="1:10" s="209" customFormat="1" ht="17.25" customHeight="1">
      <c r="A350"/>
      <c r="B350"/>
      <c r="C350"/>
      <c r="D350"/>
      <c r="E350" s="189"/>
      <c r="F350" s="189"/>
      <c r="G350" s="189"/>
      <c r="H350" s="189"/>
      <c r="I350" s="189"/>
      <c r="J350" s="283"/>
    </row>
    <row r="351" spans="1:10" s="209" customFormat="1" ht="18" customHeight="1">
      <c r="A351"/>
      <c r="B351"/>
      <c r="C351"/>
      <c r="D351"/>
      <c r="E351" s="189"/>
      <c r="F351" s="189"/>
      <c r="G351" s="189"/>
      <c r="H351" s="189"/>
      <c r="I351" s="189"/>
      <c r="J351" s="283"/>
    </row>
    <row r="352" spans="1:10" s="209" customFormat="1" ht="18" customHeight="1">
      <c r="A352"/>
      <c r="B352"/>
      <c r="C352"/>
      <c r="D352"/>
      <c r="E352" s="189"/>
      <c r="F352" s="189"/>
      <c r="G352" s="189"/>
      <c r="H352" s="189"/>
      <c r="I352" s="189"/>
      <c r="J352" s="283"/>
    </row>
    <row r="353" spans="1:10" s="209" customFormat="1" ht="18" customHeight="1">
      <c r="A353"/>
      <c r="B353"/>
      <c r="C353"/>
      <c r="D353"/>
      <c r="E353" s="189"/>
      <c r="F353" s="189"/>
      <c r="G353" s="189"/>
      <c r="H353" s="189"/>
      <c r="I353" s="189"/>
      <c r="J353" s="283"/>
    </row>
    <row r="354" spans="1:10" s="209" customFormat="1" ht="18" customHeight="1">
      <c r="A354"/>
      <c r="B354"/>
      <c r="C354"/>
      <c r="D354"/>
      <c r="E354" s="189"/>
      <c r="F354" s="189"/>
      <c r="G354" s="189"/>
      <c r="H354" s="189"/>
      <c r="I354" s="189"/>
      <c r="J354" s="283"/>
    </row>
    <row r="355" spans="1:10" s="209" customFormat="1" ht="17.25" customHeight="1">
      <c r="A355"/>
      <c r="B355"/>
      <c r="C355"/>
      <c r="D355"/>
      <c r="E355" s="189"/>
      <c r="F355" s="189"/>
      <c r="G355" s="189"/>
      <c r="H355" s="189"/>
      <c r="I355" s="189"/>
      <c r="J355" s="283"/>
    </row>
    <row r="356" spans="1:10" s="209" customFormat="1" ht="21.75">
      <c r="A356"/>
      <c r="B356"/>
      <c r="C356"/>
      <c r="D356"/>
      <c r="E356" s="189"/>
      <c r="F356" s="189"/>
      <c r="G356" s="189"/>
      <c r="H356" s="189"/>
      <c r="I356" s="189"/>
      <c r="J356" s="283"/>
    </row>
    <row r="357" spans="1:10" s="209" customFormat="1" ht="18" customHeight="1">
      <c r="A357"/>
      <c r="B357"/>
      <c r="C357"/>
      <c r="D357"/>
      <c r="E357" s="189"/>
      <c r="F357" s="189"/>
      <c r="G357" s="189"/>
      <c r="H357" s="189"/>
      <c r="I357" s="189"/>
      <c r="J357" s="283"/>
    </row>
    <row r="358" spans="1:10" s="209" customFormat="1" ht="18" customHeight="1">
      <c r="A358"/>
      <c r="B358"/>
      <c r="C358"/>
      <c r="D358"/>
      <c r="E358" s="189"/>
      <c r="F358" s="189"/>
      <c r="G358" s="189"/>
      <c r="H358" s="189"/>
      <c r="I358" s="189"/>
      <c r="J358" s="283"/>
    </row>
    <row r="359" spans="1:10" s="209" customFormat="1" ht="18" customHeight="1">
      <c r="A359"/>
      <c r="B359"/>
      <c r="C359"/>
      <c r="D359"/>
      <c r="E359" s="189"/>
      <c r="F359" s="189"/>
      <c r="G359" s="189"/>
      <c r="H359" s="189"/>
      <c r="I359" s="189"/>
      <c r="J359" s="283"/>
    </row>
    <row r="360" spans="1:10" s="209" customFormat="1" ht="18" customHeight="1">
      <c r="A360"/>
      <c r="B360"/>
      <c r="C360"/>
      <c r="D360"/>
      <c r="E360" s="189"/>
      <c r="F360" s="189"/>
      <c r="G360" s="189"/>
      <c r="H360" s="189"/>
      <c r="I360" s="189"/>
      <c r="J360" s="283"/>
    </row>
    <row r="361" spans="1:10" s="209" customFormat="1" ht="18" customHeight="1">
      <c r="A361"/>
      <c r="B361"/>
      <c r="C361"/>
      <c r="D361"/>
      <c r="E361" s="189"/>
      <c r="F361" s="189"/>
      <c r="G361" s="189"/>
      <c r="H361" s="189"/>
      <c r="I361" s="189"/>
      <c r="J361" s="283"/>
    </row>
    <row r="362" spans="1:10" s="209" customFormat="1" ht="15.75" customHeight="1">
      <c r="A362"/>
      <c r="B362"/>
      <c r="C362"/>
      <c r="D362"/>
      <c r="E362" s="189"/>
      <c r="F362" s="189"/>
      <c r="G362" s="189"/>
      <c r="H362" s="189"/>
      <c r="I362" s="189"/>
      <c r="J362" s="283"/>
    </row>
    <row r="363" spans="1:10" s="209" customFormat="1" ht="18" customHeight="1">
      <c r="A363"/>
      <c r="B363"/>
      <c r="C363"/>
      <c r="D363"/>
      <c r="E363" s="189"/>
      <c r="F363" s="189"/>
      <c r="G363" s="189"/>
      <c r="H363" s="189"/>
      <c r="I363" s="189"/>
      <c r="J363" s="283"/>
    </row>
    <row r="364" spans="1:10" s="209" customFormat="1" ht="18" customHeight="1">
      <c r="A364"/>
      <c r="B364"/>
      <c r="C364"/>
      <c r="D364"/>
      <c r="E364" s="189"/>
      <c r="F364" s="189"/>
      <c r="G364" s="189"/>
      <c r="H364" s="189"/>
      <c r="I364" s="189"/>
      <c r="J364" s="283"/>
    </row>
    <row r="365" spans="1:10" s="209" customFormat="1" ht="21.75">
      <c r="A365"/>
      <c r="B365"/>
      <c r="C365"/>
      <c r="D365"/>
      <c r="E365" s="189"/>
      <c r="F365" s="189"/>
      <c r="G365" s="189"/>
      <c r="H365" s="189"/>
      <c r="I365" s="189"/>
      <c r="J365" s="283"/>
    </row>
    <row r="366" spans="1:10" s="209" customFormat="1" ht="21.75">
      <c r="A366"/>
      <c r="B366"/>
      <c r="C366"/>
      <c r="D366"/>
      <c r="E366" s="189"/>
      <c r="F366" s="189"/>
      <c r="G366" s="189"/>
      <c r="H366" s="189"/>
      <c r="I366" s="189"/>
      <c r="J366" s="283"/>
    </row>
    <row r="367" spans="1:10" s="209" customFormat="1" ht="21.75">
      <c r="A367"/>
      <c r="B367"/>
      <c r="C367"/>
      <c r="D367"/>
      <c r="E367" s="189"/>
      <c r="F367" s="189"/>
      <c r="G367" s="189"/>
      <c r="H367" s="189"/>
      <c r="I367" s="189"/>
      <c r="J367" s="283"/>
    </row>
    <row r="368" spans="1:10" s="209" customFormat="1" ht="21.75">
      <c r="A368"/>
      <c r="B368"/>
      <c r="C368"/>
      <c r="D368"/>
      <c r="E368" s="189"/>
      <c r="F368" s="189"/>
      <c r="G368" s="189"/>
      <c r="H368" s="189"/>
      <c r="I368" s="189"/>
      <c r="J368" s="283"/>
    </row>
    <row r="369" spans="1:10" s="209" customFormat="1" ht="21.75">
      <c r="A369"/>
      <c r="B369"/>
      <c r="C369"/>
      <c r="D369"/>
      <c r="E369" s="189"/>
      <c r="F369" s="189"/>
      <c r="G369" s="189"/>
      <c r="H369" s="189"/>
      <c r="I369" s="189"/>
      <c r="J369" s="283"/>
    </row>
    <row r="370" spans="1:10" s="209" customFormat="1" ht="21.75">
      <c r="A370"/>
      <c r="B370"/>
      <c r="C370"/>
      <c r="D370"/>
      <c r="E370" s="189"/>
      <c r="F370" s="189"/>
      <c r="G370" s="189"/>
      <c r="H370" s="189"/>
      <c r="I370" s="189"/>
      <c r="J370" s="283"/>
    </row>
    <row r="371" spans="1:10" s="209" customFormat="1" ht="21.75">
      <c r="A371"/>
      <c r="B371"/>
      <c r="C371"/>
      <c r="D371"/>
      <c r="E371" s="189"/>
      <c r="F371" s="189"/>
      <c r="G371" s="189"/>
      <c r="H371" s="189"/>
      <c r="I371" s="189"/>
      <c r="J371" s="283"/>
    </row>
    <row r="372" spans="1:10" s="209" customFormat="1" ht="21.75">
      <c r="A372"/>
      <c r="B372"/>
      <c r="C372"/>
      <c r="D372"/>
      <c r="E372" s="189"/>
      <c r="F372" s="189"/>
      <c r="G372" s="189"/>
      <c r="H372" s="189"/>
      <c r="I372" s="189"/>
      <c r="J372" s="283"/>
    </row>
    <row r="373" spans="1:10" s="209" customFormat="1" ht="21.75">
      <c r="A373"/>
      <c r="B373"/>
      <c r="C373"/>
      <c r="D373"/>
      <c r="E373" s="189"/>
      <c r="F373" s="189"/>
      <c r="G373" s="189"/>
      <c r="H373" s="189"/>
      <c r="I373" s="189"/>
      <c r="J373" s="283"/>
    </row>
    <row r="374" spans="1:10" s="10" customFormat="1" ht="21.75">
      <c r="A374"/>
      <c r="B374"/>
      <c r="C374"/>
      <c r="D374"/>
      <c r="E374" s="189"/>
      <c r="F374" s="189"/>
      <c r="G374" s="189"/>
      <c r="H374" s="189"/>
      <c r="I374" s="189"/>
      <c r="J374" s="283"/>
    </row>
    <row r="375" spans="1:10" s="10" customFormat="1" ht="21.75">
      <c r="A375"/>
      <c r="B375"/>
      <c r="C375"/>
      <c r="D375"/>
      <c r="E375" s="189"/>
      <c r="F375" s="189"/>
      <c r="G375" s="189"/>
      <c r="H375" s="189"/>
      <c r="I375" s="189"/>
      <c r="J375" s="283"/>
    </row>
    <row r="376" spans="1:10" s="10" customFormat="1" ht="21.75">
      <c r="A376"/>
      <c r="B376"/>
      <c r="C376"/>
      <c r="D376"/>
      <c r="E376" s="189"/>
      <c r="F376" s="189"/>
      <c r="G376" s="189"/>
      <c r="H376" s="189"/>
      <c r="I376" s="189"/>
      <c r="J376" s="283"/>
    </row>
    <row r="377" spans="1:10" s="10" customFormat="1" ht="21.75">
      <c r="A377"/>
      <c r="B377"/>
      <c r="C377"/>
      <c r="D377"/>
      <c r="E377" s="189"/>
      <c r="F377" s="189"/>
      <c r="G377" s="189"/>
      <c r="H377" s="189"/>
      <c r="I377" s="189"/>
      <c r="J377" s="283"/>
    </row>
    <row r="378" spans="1:10" s="10" customFormat="1" ht="21.75">
      <c r="A378"/>
      <c r="B378"/>
      <c r="C378"/>
      <c r="D378"/>
      <c r="E378" s="189"/>
      <c r="F378" s="189"/>
      <c r="G378" s="189"/>
      <c r="H378" s="189"/>
      <c r="I378" s="189"/>
      <c r="J378" s="283"/>
    </row>
    <row r="379" spans="1:10" s="10" customFormat="1" ht="21.75">
      <c r="A379"/>
      <c r="B379"/>
      <c r="C379"/>
      <c r="D379"/>
      <c r="E379" s="189"/>
      <c r="F379" s="189"/>
      <c r="G379" s="189"/>
      <c r="H379" s="189"/>
      <c r="I379" s="189"/>
      <c r="J379" s="283"/>
    </row>
    <row r="380" spans="1:10" s="10" customFormat="1" ht="21.75">
      <c r="A380"/>
      <c r="B380"/>
      <c r="C380"/>
      <c r="D380"/>
      <c r="E380" s="189"/>
      <c r="F380" s="189"/>
      <c r="G380" s="189"/>
      <c r="H380" s="189"/>
      <c r="I380" s="189"/>
      <c r="J380" s="283"/>
    </row>
    <row r="381" spans="1:10" s="10" customFormat="1" ht="21.75">
      <c r="A381"/>
      <c r="B381"/>
      <c r="C381"/>
      <c r="D381"/>
      <c r="E381" s="189"/>
      <c r="F381" s="189"/>
      <c r="G381" s="189"/>
      <c r="H381" s="189"/>
      <c r="I381" s="189"/>
      <c r="J381" s="283"/>
    </row>
  </sheetData>
  <sheetProtection/>
  <mergeCells count="15">
    <mergeCell ref="A1:I1"/>
    <mergeCell ref="A2:I2"/>
    <mergeCell ref="A3:I3"/>
    <mergeCell ref="A5:D8"/>
    <mergeCell ref="I5:I8"/>
    <mergeCell ref="C22:D22"/>
    <mergeCell ref="C290:D290"/>
    <mergeCell ref="C291:D291"/>
    <mergeCell ref="C292:D292"/>
    <mergeCell ref="C64:D64"/>
    <mergeCell ref="C100:D100"/>
    <mergeCell ref="C197:D197"/>
    <mergeCell ref="C240:D240"/>
    <mergeCell ref="B281:D281"/>
    <mergeCell ref="C289:D289"/>
  </mergeCells>
  <printOptions horizontalCentered="1"/>
  <pageMargins left="0.31496062992125984" right="0.11811023622047245" top="0.35433070866141736" bottom="0.15748031496062992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3"/>
  <sheetViews>
    <sheetView tabSelected="1" zoomScalePageLayoutView="0" workbookViewId="0" topLeftCell="B1">
      <selection activeCell="J10" sqref="J10"/>
    </sheetView>
  </sheetViews>
  <sheetFormatPr defaultColWidth="9.140625" defaultRowHeight="21.75"/>
  <cols>
    <col min="1" max="1" width="3.28125" style="0" customWidth="1"/>
    <col min="2" max="2" width="3.7109375" style="0" customWidth="1"/>
    <col min="3" max="3" width="4.00390625" style="0" customWidth="1"/>
    <col min="4" max="4" width="39.140625" style="0" customWidth="1"/>
    <col min="5" max="5" width="14.00390625" style="189" customWidth="1"/>
    <col min="6" max="6" width="13.28125" style="189" customWidth="1"/>
    <col min="7" max="7" width="12.7109375" style="189" customWidth="1"/>
    <col min="8" max="8" width="13.00390625" style="189" customWidth="1"/>
    <col min="9" max="9" width="11.57421875" style="101" customWidth="1"/>
    <col min="10" max="10" width="15.28125" style="293" customWidth="1"/>
  </cols>
  <sheetData>
    <row r="1" spans="1:9" ht="21.75">
      <c r="A1" s="249" t="s">
        <v>135</v>
      </c>
      <c r="B1" s="249"/>
      <c r="C1" s="249"/>
      <c r="D1" s="249"/>
      <c r="E1" s="249"/>
      <c r="F1" s="249"/>
      <c r="G1" s="249"/>
      <c r="H1" s="249"/>
      <c r="I1" s="249"/>
    </row>
    <row r="2" spans="1:9" ht="21.75">
      <c r="A2" s="249" t="s">
        <v>107</v>
      </c>
      <c r="B2" s="249"/>
      <c r="C2" s="249"/>
      <c r="D2" s="249"/>
      <c r="E2" s="249"/>
      <c r="F2" s="249"/>
      <c r="G2" s="249"/>
      <c r="H2" s="249"/>
      <c r="I2" s="249"/>
    </row>
    <row r="3" spans="1:9" ht="21.75">
      <c r="A3" s="249" t="s">
        <v>165</v>
      </c>
      <c r="B3" s="249"/>
      <c r="C3" s="249"/>
      <c r="D3" s="249"/>
      <c r="E3" s="249"/>
      <c r="F3" s="249"/>
      <c r="G3" s="249"/>
      <c r="H3" s="249"/>
      <c r="I3" s="249"/>
    </row>
    <row r="4" spans="1:9" ht="19.5" customHeight="1" thickBot="1">
      <c r="A4" s="33"/>
      <c r="B4" s="34"/>
      <c r="C4" s="34"/>
      <c r="D4" s="34"/>
      <c r="E4" s="117"/>
      <c r="F4" s="117"/>
      <c r="G4" s="117"/>
      <c r="H4" s="164"/>
      <c r="I4" s="117"/>
    </row>
    <row r="5" spans="1:9" ht="21.75">
      <c r="A5" s="250" t="s">
        <v>0</v>
      </c>
      <c r="B5" s="251"/>
      <c r="C5" s="251"/>
      <c r="D5" s="252"/>
      <c r="E5" s="118"/>
      <c r="F5" s="119" t="s">
        <v>1</v>
      </c>
      <c r="G5" s="119" t="s">
        <v>1</v>
      </c>
      <c r="H5" s="120" t="s">
        <v>2</v>
      </c>
      <c r="I5" s="259" t="s">
        <v>3</v>
      </c>
    </row>
    <row r="6" spans="1:9" ht="21.75">
      <c r="A6" s="253"/>
      <c r="B6" s="254"/>
      <c r="C6" s="254"/>
      <c r="D6" s="255"/>
      <c r="E6" s="121" t="s">
        <v>4</v>
      </c>
      <c r="F6" s="241">
        <v>20637</v>
      </c>
      <c r="G6" s="121" t="s">
        <v>137</v>
      </c>
      <c r="H6" s="122" t="s">
        <v>5</v>
      </c>
      <c r="I6" s="260"/>
    </row>
    <row r="7" spans="1:9" ht="21.75">
      <c r="A7" s="253"/>
      <c r="B7" s="254"/>
      <c r="C7" s="254"/>
      <c r="D7" s="255"/>
      <c r="E7" s="121" t="s">
        <v>6</v>
      </c>
      <c r="F7" s="123" t="s">
        <v>166</v>
      </c>
      <c r="G7" s="123" t="s">
        <v>166</v>
      </c>
      <c r="H7" s="122" t="s">
        <v>7</v>
      </c>
      <c r="I7" s="260"/>
    </row>
    <row r="8" spans="1:9" ht="21.75">
      <c r="A8" s="256"/>
      <c r="B8" s="257"/>
      <c r="C8" s="257"/>
      <c r="D8" s="258"/>
      <c r="E8" s="124"/>
      <c r="F8" s="125" t="s">
        <v>51</v>
      </c>
      <c r="G8" s="126" t="s">
        <v>8</v>
      </c>
      <c r="H8" s="127" t="s">
        <v>9</v>
      </c>
      <c r="I8" s="261"/>
    </row>
    <row r="9" spans="1:9" ht="22.5">
      <c r="A9" s="84" t="s">
        <v>116</v>
      </c>
      <c r="B9" s="85"/>
      <c r="C9" s="85"/>
      <c r="D9" s="85"/>
      <c r="E9" s="128"/>
      <c r="F9" s="129"/>
      <c r="G9" s="129"/>
      <c r="H9" s="165"/>
      <c r="I9" s="130"/>
    </row>
    <row r="10" spans="1:9" ht="20.25" customHeight="1">
      <c r="A10" s="45" t="s">
        <v>10</v>
      </c>
      <c r="B10" s="30"/>
      <c r="C10" s="30"/>
      <c r="D10" s="31"/>
      <c r="E10" s="131"/>
      <c r="F10" s="131"/>
      <c r="G10" s="131"/>
      <c r="H10" s="166"/>
      <c r="I10" s="132"/>
    </row>
    <row r="11" spans="1:9" ht="21.75">
      <c r="A11" s="47" t="s">
        <v>11</v>
      </c>
      <c r="B11" s="46" t="s">
        <v>12</v>
      </c>
      <c r="C11" s="32"/>
      <c r="D11" s="14"/>
      <c r="E11" s="17"/>
      <c r="F11" s="17"/>
      <c r="G11" s="17"/>
      <c r="H11" s="166"/>
      <c r="I11" s="132"/>
    </row>
    <row r="12" spans="1:9" ht="21.75">
      <c r="A12" s="12"/>
      <c r="B12" s="13" t="s">
        <v>13</v>
      </c>
      <c r="C12" s="46" t="s">
        <v>14</v>
      </c>
      <c r="D12" s="14"/>
      <c r="E12" s="17"/>
      <c r="F12" s="17"/>
      <c r="G12" s="17"/>
      <c r="H12" s="166"/>
      <c r="I12" s="132"/>
    </row>
    <row r="13" spans="1:10" ht="21.75">
      <c r="A13" s="12"/>
      <c r="B13" s="13"/>
      <c r="C13" s="15">
        <v>1.1</v>
      </c>
      <c r="D13" s="14" t="s">
        <v>15</v>
      </c>
      <c r="E13" s="17">
        <v>598320</v>
      </c>
      <c r="F13" s="17">
        <v>149580</v>
      </c>
      <c r="G13" s="17">
        <f>F13+J13</f>
        <v>598320</v>
      </c>
      <c r="H13" s="166">
        <f>E13-G13</f>
        <v>0</v>
      </c>
      <c r="I13" s="132"/>
      <c r="J13" s="293">
        <v>448740</v>
      </c>
    </row>
    <row r="14" spans="1:10" ht="21.75">
      <c r="A14" s="12"/>
      <c r="B14" s="16"/>
      <c r="C14" s="15">
        <v>1.2</v>
      </c>
      <c r="D14" s="14" t="s">
        <v>16</v>
      </c>
      <c r="E14" s="17">
        <v>1213176</v>
      </c>
      <c r="F14" s="17">
        <v>286425</v>
      </c>
      <c r="G14" s="17">
        <f aca="true" t="shared" si="0" ref="G14:G38">F14+J14</f>
        <v>1171175.99</v>
      </c>
      <c r="H14" s="166">
        <f aca="true" t="shared" si="1" ref="H14:H38">E14-G14</f>
        <v>42000.01000000001</v>
      </c>
      <c r="I14" s="132"/>
      <c r="J14" s="293">
        <v>884750.99</v>
      </c>
    </row>
    <row r="15" spans="1:10" ht="21.75">
      <c r="A15" s="12"/>
      <c r="B15" s="16"/>
      <c r="C15" s="15">
        <v>1.3</v>
      </c>
      <c r="D15" s="14" t="s">
        <v>17</v>
      </c>
      <c r="E15" s="17">
        <v>92740</v>
      </c>
      <c r="F15" s="17">
        <v>21075</v>
      </c>
      <c r="G15" s="17">
        <f t="shared" si="0"/>
        <v>92700</v>
      </c>
      <c r="H15" s="166">
        <f t="shared" si="1"/>
        <v>40</v>
      </c>
      <c r="I15" s="132"/>
      <c r="J15" s="293">
        <v>71625</v>
      </c>
    </row>
    <row r="16" spans="1:10" ht="21.75">
      <c r="A16" s="12"/>
      <c r="B16" s="16"/>
      <c r="C16" s="15">
        <v>1.4</v>
      </c>
      <c r="D16" s="14" t="s">
        <v>18</v>
      </c>
      <c r="E16" s="17">
        <v>63000</v>
      </c>
      <c r="F16" s="17">
        <v>16800</v>
      </c>
      <c r="G16" s="17">
        <f t="shared" si="0"/>
        <v>61735.6</v>
      </c>
      <c r="H16" s="166">
        <f t="shared" si="1"/>
        <v>1264.4000000000015</v>
      </c>
      <c r="I16" s="132"/>
      <c r="J16" s="293">
        <v>44935.6</v>
      </c>
    </row>
    <row r="17" spans="1:10" ht="21.75">
      <c r="A17" s="12"/>
      <c r="B17" s="16"/>
      <c r="C17" s="15">
        <v>1.5</v>
      </c>
      <c r="D17" s="14" t="s">
        <v>19</v>
      </c>
      <c r="E17" s="17">
        <v>86400</v>
      </c>
      <c r="F17" s="17">
        <v>21600</v>
      </c>
      <c r="G17" s="17">
        <f t="shared" si="0"/>
        <v>86400</v>
      </c>
      <c r="H17" s="166">
        <f t="shared" si="1"/>
        <v>0</v>
      </c>
      <c r="I17" s="132"/>
      <c r="J17" s="293">
        <v>64800</v>
      </c>
    </row>
    <row r="18" spans="1:10" ht="21.75">
      <c r="A18" s="12"/>
      <c r="B18" s="16"/>
      <c r="C18" s="15">
        <v>1.6</v>
      </c>
      <c r="D18" s="14" t="s">
        <v>159</v>
      </c>
      <c r="E18" s="17">
        <v>56000</v>
      </c>
      <c r="F18" s="17">
        <v>16800</v>
      </c>
      <c r="G18" s="17">
        <f t="shared" si="0"/>
        <v>54735.6</v>
      </c>
      <c r="H18" s="166">
        <f t="shared" si="1"/>
        <v>1264.4000000000015</v>
      </c>
      <c r="I18" s="132"/>
      <c r="J18" s="293">
        <v>37935.6</v>
      </c>
    </row>
    <row r="19" spans="1:9" ht="21.75">
      <c r="A19" s="12"/>
      <c r="B19" s="13" t="s">
        <v>20</v>
      </c>
      <c r="C19" s="46" t="s">
        <v>21</v>
      </c>
      <c r="D19" s="224"/>
      <c r="E19" s="17"/>
      <c r="F19" s="17"/>
      <c r="G19" s="17"/>
      <c r="H19" s="166"/>
      <c r="I19" s="132"/>
    </row>
    <row r="20" spans="1:10" ht="21.75">
      <c r="A20" s="12"/>
      <c r="B20" s="16"/>
      <c r="C20" s="18">
        <v>2.1</v>
      </c>
      <c r="D20" s="14" t="s">
        <v>22</v>
      </c>
      <c r="E20" s="17">
        <v>119940</v>
      </c>
      <c r="F20" s="17">
        <v>30210</v>
      </c>
      <c r="G20" s="17">
        <f t="shared" si="0"/>
        <v>119880</v>
      </c>
      <c r="H20" s="166">
        <f t="shared" si="1"/>
        <v>60</v>
      </c>
      <c r="I20" s="132"/>
      <c r="J20" s="293">
        <v>89670</v>
      </c>
    </row>
    <row r="21" spans="1:10" ht="21.75">
      <c r="A21" s="12"/>
      <c r="B21" s="16"/>
      <c r="C21" s="18">
        <v>2.2</v>
      </c>
      <c r="D21" s="14" t="s">
        <v>17</v>
      </c>
      <c r="E21" s="17">
        <v>18000</v>
      </c>
      <c r="F21" s="17">
        <v>4500</v>
      </c>
      <c r="G21" s="17">
        <f t="shared" si="0"/>
        <v>18000</v>
      </c>
      <c r="H21" s="166">
        <f t="shared" si="1"/>
        <v>0</v>
      </c>
      <c r="I21" s="132"/>
      <c r="J21" s="293">
        <v>13500</v>
      </c>
    </row>
    <row r="22" spans="1:9" ht="21.75">
      <c r="A22" s="12"/>
      <c r="B22" s="19">
        <v>3</v>
      </c>
      <c r="C22" s="265" t="s">
        <v>23</v>
      </c>
      <c r="D22" s="266"/>
      <c r="E22" s="17"/>
      <c r="F22" s="17"/>
      <c r="G22" s="17"/>
      <c r="H22" s="166"/>
      <c r="I22" s="132"/>
    </row>
    <row r="23" spans="1:10" ht="21.75">
      <c r="A23" s="12"/>
      <c r="B23" s="16"/>
      <c r="C23" s="18">
        <v>3.1</v>
      </c>
      <c r="D23" s="14" t="s">
        <v>23</v>
      </c>
      <c r="E23" s="17">
        <v>455860</v>
      </c>
      <c r="F23" s="17">
        <v>113940</v>
      </c>
      <c r="G23" s="17">
        <f t="shared" si="0"/>
        <v>455760</v>
      </c>
      <c r="H23" s="166">
        <f t="shared" si="1"/>
        <v>100</v>
      </c>
      <c r="I23" s="132"/>
      <c r="J23" s="293">
        <v>341820</v>
      </c>
    </row>
    <row r="24" spans="1:10" ht="21.75">
      <c r="A24" s="12"/>
      <c r="B24" s="16"/>
      <c r="C24" s="18">
        <v>3.2</v>
      </c>
      <c r="D24" s="14" t="s">
        <v>17</v>
      </c>
      <c r="E24" s="17">
        <v>228560</v>
      </c>
      <c r="F24" s="17">
        <v>57060</v>
      </c>
      <c r="G24" s="17">
        <f t="shared" si="0"/>
        <v>228240</v>
      </c>
      <c r="H24" s="166">
        <f t="shared" si="1"/>
        <v>320</v>
      </c>
      <c r="I24" s="132"/>
      <c r="J24" s="293">
        <v>171180</v>
      </c>
    </row>
    <row r="25" spans="1:9" ht="21.75">
      <c r="A25" s="12"/>
      <c r="B25" s="13">
        <v>4</v>
      </c>
      <c r="C25" s="46" t="s">
        <v>24</v>
      </c>
      <c r="D25" s="14"/>
      <c r="E25" s="17"/>
      <c r="F25" s="17"/>
      <c r="G25" s="17"/>
      <c r="H25" s="166"/>
      <c r="I25" s="132"/>
    </row>
    <row r="26" spans="1:10" ht="21.75">
      <c r="A26" s="12"/>
      <c r="B26" s="16"/>
      <c r="C26" s="18">
        <v>4.1</v>
      </c>
      <c r="D26" s="20" t="s">
        <v>75</v>
      </c>
      <c r="E26" s="17">
        <v>1540800</v>
      </c>
      <c r="F26" s="17">
        <v>385200</v>
      </c>
      <c r="G26" s="17">
        <f t="shared" si="0"/>
        <v>1540800</v>
      </c>
      <c r="H26" s="166">
        <f t="shared" si="1"/>
        <v>0</v>
      </c>
      <c r="I26" s="132"/>
      <c r="J26" s="293">
        <v>1155600</v>
      </c>
    </row>
    <row r="27" spans="1:10" ht="21.75">
      <c r="A27" s="12"/>
      <c r="B27" s="16"/>
      <c r="C27" s="18">
        <v>4.2</v>
      </c>
      <c r="D27" s="14" t="s">
        <v>73</v>
      </c>
      <c r="E27" s="17">
        <v>85024</v>
      </c>
      <c r="F27" s="17">
        <v>0</v>
      </c>
      <c r="G27" s="17">
        <f t="shared" si="0"/>
        <v>2700</v>
      </c>
      <c r="H27" s="166">
        <f t="shared" si="1"/>
        <v>82324</v>
      </c>
      <c r="I27" s="132"/>
      <c r="J27" s="293">
        <v>2700</v>
      </c>
    </row>
    <row r="28" spans="1:10" ht="21.75">
      <c r="A28" s="12"/>
      <c r="B28" s="16"/>
      <c r="C28" s="18">
        <v>4.3</v>
      </c>
      <c r="D28" s="14" t="s">
        <v>25</v>
      </c>
      <c r="E28" s="17">
        <v>0</v>
      </c>
      <c r="F28" s="17">
        <v>0</v>
      </c>
      <c r="G28" s="17">
        <f t="shared" si="0"/>
        <v>0</v>
      </c>
      <c r="H28" s="166">
        <f t="shared" si="1"/>
        <v>0</v>
      </c>
      <c r="I28" s="132"/>
      <c r="J28" s="293">
        <v>0</v>
      </c>
    </row>
    <row r="29" spans="1:10" ht="21.75">
      <c r="A29" s="12"/>
      <c r="B29" s="16"/>
      <c r="C29" s="18">
        <v>4.4</v>
      </c>
      <c r="D29" s="14" t="s">
        <v>26</v>
      </c>
      <c r="E29" s="17">
        <v>0</v>
      </c>
      <c r="F29" s="17">
        <v>0</v>
      </c>
      <c r="G29" s="17">
        <f t="shared" si="0"/>
        <v>0</v>
      </c>
      <c r="H29" s="166">
        <f t="shared" si="1"/>
        <v>0</v>
      </c>
      <c r="I29" s="132"/>
      <c r="J29" s="293">
        <v>0</v>
      </c>
    </row>
    <row r="30" spans="1:10" ht="21.75">
      <c r="A30" s="12"/>
      <c r="B30" s="16"/>
      <c r="C30" s="18">
        <v>4.5</v>
      </c>
      <c r="D30" s="14" t="s">
        <v>65</v>
      </c>
      <c r="E30" s="17">
        <v>43000</v>
      </c>
      <c r="F30" s="17">
        <v>9000</v>
      </c>
      <c r="G30" s="17">
        <f t="shared" si="0"/>
        <v>43000</v>
      </c>
      <c r="H30" s="166">
        <f t="shared" si="1"/>
        <v>0</v>
      </c>
      <c r="I30" s="132"/>
      <c r="J30" s="293">
        <v>34000</v>
      </c>
    </row>
    <row r="31" spans="1:10" ht="21.75">
      <c r="A31" s="12"/>
      <c r="B31" s="16"/>
      <c r="C31" s="18">
        <v>4.6</v>
      </c>
      <c r="D31" s="14" t="s">
        <v>27</v>
      </c>
      <c r="E31" s="17">
        <v>26000</v>
      </c>
      <c r="F31" s="133">
        <v>6000</v>
      </c>
      <c r="G31" s="17">
        <f t="shared" si="0"/>
        <v>25602</v>
      </c>
      <c r="H31" s="166">
        <f t="shared" si="1"/>
        <v>398</v>
      </c>
      <c r="I31" s="132"/>
      <c r="J31" s="293">
        <v>19602</v>
      </c>
    </row>
    <row r="32" spans="1:10" ht="21.75">
      <c r="A32" s="12"/>
      <c r="B32" s="16"/>
      <c r="C32" s="18">
        <v>4.7</v>
      </c>
      <c r="D32" s="14" t="s">
        <v>28</v>
      </c>
      <c r="E32" s="17">
        <v>38000</v>
      </c>
      <c r="F32" s="17">
        <v>4686.25</v>
      </c>
      <c r="G32" s="17">
        <f t="shared" si="0"/>
        <v>37443.25</v>
      </c>
      <c r="H32" s="166">
        <f t="shared" si="1"/>
        <v>556.75</v>
      </c>
      <c r="I32" s="132"/>
      <c r="J32" s="293">
        <v>32757</v>
      </c>
    </row>
    <row r="33" spans="1:10" ht="21.75">
      <c r="A33" s="12"/>
      <c r="B33" s="16"/>
      <c r="C33" s="18">
        <v>4.8</v>
      </c>
      <c r="D33" s="14" t="s">
        <v>108</v>
      </c>
      <c r="E33" s="17">
        <v>488000</v>
      </c>
      <c r="F33" s="17">
        <v>0</v>
      </c>
      <c r="G33" s="17">
        <f t="shared" si="0"/>
        <v>0</v>
      </c>
      <c r="H33" s="166">
        <f t="shared" si="1"/>
        <v>488000</v>
      </c>
      <c r="I33" s="132"/>
      <c r="J33" s="293">
        <v>0</v>
      </c>
    </row>
    <row r="34" spans="1:9" ht="21.75">
      <c r="A34" s="12"/>
      <c r="B34" s="13">
        <v>5</v>
      </c>
      <c r="C34" s="46" t="s">
        <v>31</v>
      </c>
      <c r="D34" s="14"/>
      <c r="E34" s="17"/>
      <c r="F34" s="17"/>
      <c r="G34" s="17"/>
      <c r="H34" s="166"/>
      <c r="I34" s="132"/>
    </row>
    <row r="35" spans="1:10" ht="21.75">
      <c r="A35" s="12"/>
      <c r="B35" s="16"/>
      <c r="C35" s="18">
        <v>5.1</v>
      </c>
      <c r="D35" s="14" t="s">
        <v>32</v>
      </c>
      <c r="E35" s="17">
        <v>744280</v>
      </c>
      <c r="F35" s="17">
        <v>293308</v>
      </c>
      <c r="G35" s="17">
        <f t="shared" si="0"/>
        <v>736849.4</v>
      </c>
      <c r="H35" s="166">
        <f t="shared" si="1"/>
        <v>7430.599999999977</v>
      </c>
      <c r="I35" s="132"/>
      <c r="J35" s="293">
        <v>443541.4</v>
      </c>
    </row>
    <row r="36" spans="1:10" ht="21.75">
      <c r="A36" s="12"/>
      <c r="B36" s="16"/>
      <c r="C36" s="18">
        <v>5.2</v>
      </c>
      <c r="D36" s="14" t="s">
        <v>74</v>
      </c>
      <c r="E36" s="17">
        <v>130000</v>
      </c>
      <c r="F36" s="17">
        <v>20220</v>
      </c>
      <c r="G36" s="17">
        <f t="shared" si="0"/>
        <v>117746.1</v>
      </c>
      <c r="H36" s="166">
        <f t="shared" si="1"/>
        <v>12253.899999999994</v>
      </c>
      <c r="I36" s="132"/>
      <c r="J36" s="293">
        <v>97526.1</v>
      </c>
    </row>
    <row r="37" spans="1:10" ht="21.75">
      <c r="A37" s="12"/>
      <c r="B37" s="16"/>
      <c r="C37" s="18">
        <v>5.3</v>
      </c>
      <c r="D37" s="14" t="s">
        <v>33</v>
      </c>
      <c r="E37" s="17">
        <v>30000</v>
      </c>
      <c r="F37" s="17">
        <v>1500</v>
      </c>
      <c r="G37" s="17">
        <f t="shared" si="0"/>
        <v>12325</v>
      </c>
      <c r="H37" s="166">
        <f t="shared" si="1"/>
        <v>17675</v>
      </c>
      <c r="I37" s="134"/>
      <c r="J37" s="293">
        <v>10825</v>
      </c>
    </row>
    <row r="38" spans="1:10" ht="21.75">
      <c r="A38" s="12"/>
      <c r="B38" s="16"/>
      <c r="C38" s="18">
        <v>5.4</v>
      </c>
      <c r="D38" s="14" t="s">
        <v>109</v>
      </c>
      <c r="E38" s="17">
        <v>472000</v>
      </c>
      <c r="F38" s="17">
        <v>102096</v>
      </c>
      <c r="G38" s="17">
        <f t="shared" si="0"/>
        <v>297512</v>
      </c>
      <c r="H38" s="166">
        <f t="shared" si="1"/>
        <v>174488</v>
      </c>
      <c r="I38" s="132"/>
      <c r="J38" s="293">
        <v>195416</v>
      </c>
    </row>
    <row r="39" spans="1:9" ht="21.75">
      <c r="A39" s="12"/>
      <c r="B39" s="16"/>
      <c r="C39" s="18"/>
      <c r="D39" s="14"/>
      <c r="E39" s="17"/>
      <c r="F39" s="17"/>
      <c r="G39" s="17"/>
      <c r="H39" s="166"/>
      <c r="I39" s="132"/>
    </row>
    <row r="40" spans="1:9" ht="21.75">
      <c r="A40" s="94"/>
      <c r="B40" s="86"/>
      <c r="C40" s="87"/>
      <c r="D40" s="21" t="s">
        <v>106</v>
      </c>
      <c r="E40" s="43"/>
      <c r="F40" s="43"/>
      <c r="G40" s="43"/>
      <c r="H40" s="167"/>
      <c r="I40" s="135"/>
    </row>
    <row r="41" spans="1:10" s="10" customFormat="1" ht="21.75">
      <c r="A41" s="242"/>
      <c r="B41" s="91"/>
      <c r="C41" s="92"/>
      <c r="D41" s="93" t="s">
        <v>29</v>
      </c>
      <c r="E41" s="113">
        <f>SUM(E13:E40)</f>
        <v>6529100</v>
      </c>
      <c r="F41" s="113">
        <f>SUM(F13:F40)</f>
        <v>1540000.25</v>
      </c>
      <c r="G41" s="113">
        <f>SUM(G13:G40)</f>
        <v>5700924.94</v>
      </c>
      <c r="H41" s="113">
        <f>SUM(H13:H40)</f>
        <v>828175.06</v>
      </c>
      <c r="I41" s="136"/>
      <c r="J41" s="208">
        <f>SUM(J13:J40)</f>
        <v>4160924.6900000004</v>
      </c>
    </row>
    <row r="42" spans="1:10" s="10" customFormat="1" ht="21.75">
      <c r="A42" s="2"/>
      <c r="B42" s="244"/>
      <c r="C42" s="245"/>
      <c r="D42" s="246"/>
      <c r="E42" s="247"/>
      <c r="F42" s="247"/>
      <c r="G42" s="248"/>
      <c r="H42" s="247"/>
      <c r="I42" s="73"/>
      <c r="J42" s="208"/>
    </row>
    <row r="43" spans="1:10" s="10" customFormat="1" ht="21.75">
      <c r="A43" s="2"/>
      <c r="B43" s="244"/>
      <c r="C43" s="245"/>
      <c r="D43" s="246"/>
      <c r="E43" s="247"/>
      <c r="F43" s="247"/>
      <c r="G43" s="248"/>
      <c r="H43" s="247"/>
      <c r="I43" s="73"/>
      <c r="J43" s="208"/>
    </row>
    <row r="44" spans="1:10" s="10" customFormat="1" ht="21.75">
      <c r="A44" s="2"/>
      <c r="B44" s="244"/>
      <c r="C44" s="245"/>
      <c r="D44" s="246"/>
      <c r="E44" s="247"/>
      <c r="F44" s="247"/>
      <c r="G44" s="248"/>
      <c r="H44" s="247"/>
      <c r="I44" s="73"/>
      <c r="J44" s="208"/>
    </row>
    <row r="45" spans="1:10" s="10" customFormat="1" ht="21.75">
      <c r="A45" s="243"/>
      <c r="B45" s="91"/>
      <c r="C45" s="92"/>
      <c r="D45" s="93" t="s">
        <v>30</v>
      </c>
      <c r="E45" s="113">
        <f>E41</f>
        <v>6529100</v>
      </c>
      <c r="F45" s="113">
        <f>F41</f>
        <v>1540000.25</v>
      </c>
      <c r="G45" s="113">
        <f>G41</f>
        <v>5700924.94</v>
      </c>
      <c r="H45" s="113">
        <f>H41</f>
        <v>828175.06</v>
      </c>
      <c r="I45" s="136"/>
      <c r="J45" s="208">
        <f>J41</f>
        <v>4160924.6900000004</v>
      </c>
    </row>
    <row r="46" spans="1:9" ht="21.75">
      <c r="A46" s="88"/>
      <c r="B46" s="89">
        <v>6</v>
      </c>
      <c r="C46" s="226" t="s">
        <v>34</v>
      </c>
      <c r="D46" s="90"/>
      <c r="E46" s="114"/>
      <c r="F46" s="114"/>
      <c r="G46" s="114"/>
      <c r="H46" s="169"/>
      <c r="I46" s="137"/>
    </row>
    <row r="47" spans="1:10" ht="21.75">
      <c r="A47" s="12"/>
      <c r="B47" s="16"/>
      <c r="C47" s="18">
        <v>6.1</v>
      </c>
      <c r="D47" s="14" t="s">
        <v>35</v>
      </c>
      <c r="E47" s="17">
        <v>161000</v>
      </c>
      <c r="F47" s="17">
        <v>86250</v>
      </c>
      <c r="G47" s="17">
        <f aca="true" t="shared" si="2" ref="G47:G61">F47+J47</f>
        <v>160394</v>
      </c>
      <c r="H47" s="166">
        <f aca="true" t="shared" si="3" ref="H47:H66">E47-G47</f>
        <v>606</v>
      </c>
      <c r="I47" s="132"/>
      <c r="J47" s="293">
        <v>74144</v>
      </c>
    </row>
    <row r="48" spans="1:10" ht="21.75">
      <c r="A48" s="12"/>
      <c r="B48" s="16"/>
      <c r="C48" s="18">
        <v>6.2</v>
      </c>
      <c r="D48" s="14" t="s">
        <v>37</v>
      </c>
      <c r="E48" s="17">
        <v>10000</v>
      </c>
      <c r="F48" s="17">
        <v>0</v>
      </c>
      <c r="G48" s="17">
        <f t="shared" si="2"/>
        <v>9940</v>
      </c>
      <c r="H48" s="166">
        <f t="shared" si="3"/>
        <v>60</v>
      </c>
      <c r="I48" s="132"/>
      <c r="J48" s="293">
        <v>9940</v>
      </c>
    </row>
    <row r="49" spans="1:10" ht="21.75">
      <c r="A49" s="12"/>
      <c r="B49" s="16"/>
      <c r="C49" s="110">
        <v>6.3</v>
      </c>
      <c r="D49" s="14" t="s">
        <v>39</v>
      </c>
      <c r="E49" s="17">
        <v>10000</v>
      </c>
      <c r="F49" s="17">
        <v>0</v>
      </c>
      <c r="G49" s="17">
        <f t="shared" si="2"/>
        <v>0</v>
      </c>
      <c r="H49" s="166">
        <f t="shared" si="3"/>
        <v>10000</v>
      </c>
      <c r="I49" s="132"/>
      <c r="J49" s="293">
        <v>0</v>
      </c>
    </row>
    <row r="50" spans="1:10" ht="21.75">
      <c r="A50" s="12"/>
      <c r="B50" s="16"/>
      <c r="C50" s="18">
        <v>6.4</v>
      </c>
      <c r="D50" s="14" t="s">
        <v>110</v>
      </c>
      <c r="E50" s="17">
        <v>230000</v>
      </c>
      <c r="F50" s="17">
        <v>71039.55</v>
      </c>
      <c r="G50" s="17">
        <f t="shared" si="2"/>
        <v>213423.43</v>
      </c>
      <c r="H50" s="166">
        <f t="shared" si="3"/>
        <v>16576.570000000007</v>
      </c>
      <c r="I50" s="132"/>
      <c r="J50" s="293">
        <v>142383.88</v>
      </c>
    </row>
    <row r="51" spans="1:10" ht="19.5" customHeight="1">
      <c r="A51" s="12"/>
      <c r="B51" s="16"/>
      <c r="C51" s="18">
        <v>6.5</v>
      </c>
      <c r="D51" s="14" t="s">
        <v>111</v>
      </c>
      <c r="E51" s="17">
        <v>540000</v>
      </c>
      <c r="F51" s="17">
        <v>202500</v>
      </c>
      <c r="G51" s="17">
        <f t="shared" si="2"/>
        <v>540000</v>
      </c>
      <c r="H51" s="166">
        <f t="shared" si="3"/>
        <v>0</v>
      </c>
      <c r="I51" s="132"/>
      <c r="J51" s="293">
        <v>337500</v>
      </c>
    </row>
    <row r="52" spans="1:10" ht="21.75">
      <c r="A52" s="12"/>
      <c r="B52" s="16"/>
      <c r="C52" s="110">
        <v>6.6</v>
      </c>
      <c r="D52" s="14" t="s">
        <v>54</v>
      </c>
      <c r="E52" s="17">
        <v>90000</v>
      </c>
      <c r="F52" s="17">
        <v>14550</v>
      </c>
      <c r="G52" s="17">
        <f t="shared" si="2"/>
        <v>88934</v>
      </c>
      <c r="H52" s="166">
        <f t="shared" si="3"/>
        <v>1066</v>
      </c>
      <c r="I52" s="132"/>
      <c r="J52" s="293">
        <v>74384</v>
      </c>
    </row>
    <row r="53" spans="1:11" ht="21.75">
      <c r="A53" s="12"/>
      <c r="B53" s="16"/>
      <c r="C53" s="18">
        <v>6.7</v>
      </c>
      <c r="D53" s="14" t="s">
        <v>112</v>
      </c>
      <c r="E53" s="17">
        <v>30000</v>
      </c>
      <c r="F53" s="17">
        <v>8975</v>
      </c>
      <c r="G53" s="17">
        <f t="shared" si="2"/>
        <v>29000</v>
      </c>
      <c r="H53" s="166">
        <f t="shared" si="3"/>
        <v>1000</v>
      </c>
      <c r="I53" s="132"/>
      <c r="J53" s="293">
        <v>20025</v>
      </c>
      <c r="K53" s="101"/>
    </row>
    <row r="54" spans="1:9" ht="17.25" customHeight="1">
      <c r="A54" s="12"/>
      <c r="B54" s="13">
        <v>7</v>
      </c>
      <c r="C54" s="46" t="s">
        <v>41</v>
      </c>
      <c r="D54" s="14"/>
      <c r="E54" s="17"/>
      <c r="F54" s="17"/>
      <c r="G54" s="17"/>
      <c r="H54" s="166"/>
      <c r="I54" s="132"/>
    </row>
    <row r="55" spans="1:10" ht="19.5" customHeight="1">
      <c r="A55" s="12"/>
      <c r="B55" s="16"/>
      <c r="C55" s="18">
        <v>7.1</v>
      </c>
      <c r="D55" s="14" t="s">
        <v>42</v>
      </c>
      <c r="E55" s="17">
        <v>550000</v>
      </c>
      <c r="F55" s="17">
        <v>178641.01</v>
      </c>
      <c r="G55" s="17">
        <f t="shared" si="2"/>
        <v>535479.06</v>
      </c>
      <c r="H55" s="166">
        <f t="shared" si="3"/>
        <v>14520.939999999944</v>
      </c>
      <c r="I55" s="132"/>
      <c r="J55" s="293">
        <v>356838.05</v>
      </c>
    </row>
    <row r="56" spans="1:10" ht="21.75">
      <c r="A56" s="12"/>
      <c r="B56" s="16"/>
      <c r="C56" s="18">
        <v>7.2</v>
      </c>
      <c r="D56" s="14" t="s">
        <v>43</v>
      </c>
      <c r="E56" s="17">
        <v>12000</v>
      </c>
      <c r="F56" s="17">
        <v>1693.81</v>
      </c>
      <c r="G56" s="17">
        <f t="shared" si="2"/>
        <v>5389.59</v>
      </c>
      <c r="H56" s="166">
        <f t="shared" si="3"/>
        <v>6610.41</v>
      </c>
      <c r="I56" s="132"/>
      <c r="J56" s="293">
        <v>3695.78</v>
      </c>
    </row>
    <row r="57" spans="1:10" ht="21.75">
      <c r="A57" s="12"/>
      <c r="B57" s="16"/>
      <c r="C57" s="18">
        <v>7.3</v>
      </c>
      <c r="D57" s="14" t="s">
        <v>44</v>
      </c>
      <c r="E57" s="17">
        <v>15000</v>
      </c>
      <c r="F57" s="17">
        <v>4070</v>
      </c>
      <c r="G57" s="17">
        <f t="shared" si="2"/>
        <v>13833</v>
      </c>
      <c r="H57" s="166">
        <f t="shared" si="3"/>
        <v>1167</v>
      </c>
      <c r="I57" s="132"/>
      <c r="J57" s="293">
        <v>9763</v>
      </c>
    </row>
    <row r="58" spans="1:10" ht="21.75">
      <c r="A58" s="12"/>
      <c r="B58" s="16"/>
      <c r="C58" s="18">
        <v>7.4</v>
      </c>
      <c r="D58" s="14" t="s">
        <v>45</v>
      </c>
      <c r="E58" s="17">
        <v>96000</v>
      </c>
      <c r="F58" s="17">
        <v>28248</v>
      </c>
      <c r="G58" s="17">
        <f t="shared" si="2"/>
        <v>65912</v>
      </c>
      <c r="H58" s="166">
        <f t="shared" si="3"/>
        <v>30088</v>
      </c>
      <c r="I58" s="132"/>
      <c r="J58" s="293">
        <v>37664</v>
      </c>
    </row>
    <row r="59" spans="1:9" ht="19.5" customHeight="1">
      <c r="A59" s="12"/>
      <c r="B59" s="38" t="s">
        <v>113</v>
      </c>
      <c r="C59" s="225" t="s">
        <v>57</v>
      </c>
      <c r="D59" s="14"/>
      <c r="E59" s="17"/>
      <c r="F59" s="17"/>
      <c r="G59" s="17"/>
      <c r="H59" s="166"/>
      <c r="I59" s="132"/>
    </row>
    <row r="60" spans="1:10" ht="22.5" customHeight="1">
      <c r="A60" s="12"/>
      <c r="B60" s="22"/>
      <c r="C60" s="18">
        <v>8.1</v>
      </c>
      <c r="D60" s="23" t="s">
        <v>133</v>
      </c>
      <c r="E60" s="17">
        <v>6000</v>
      </c>
      <c r="F60" s="17">
        <v>0</v>
      </c>
      <c r="G60" s="17">
        <f t="shared" si="2"/>
        <v>0</v>
      </c>
      <c r="H60" s="166">
        <f t="shared" si="3"/>
        <v>6000</v>
      </c>
      <c r="I60" s="132"/>
      <c r="J60" s="293">
        <v>0</v>
      </c>
    </row>
    <row r="61" spans="1:10" ht="24" customHeight="1">
      <c r="A61" s="12"/>
      <c r="B61" s="22"/>
      <c r="C61" s="18">
        <v>8.2</v>
      </c>
      <c r="D61" s="23" t="s">
        <v>134</v>
      </c>
      <c r="E61" s="17">
        <v>80000</v>
      </c>
      <c r="F61" s="17">
        <v>80000</v>
      </c>
      <c r="G61" s="17">
        <f t="shared" si="2"/>
        <v>80000</v>
      </c>
      <c r="H61" s="166">
        <f t="shared" si="3"/>
        <v>0</v>
      </c>
      <c r="I61" s="132"/>
      <c r="J61" s="293">
        <v>0</v>
      </c>
    </row>
    <row r="62" spans="1:9" ht="21.75">
      <c r="A62" s="47" t="s">
        <v>46</v>
      </c>
      <c r="B62" s="48" t="s">
        <v>47</v>
      </c>
      <c r="C62" s="18"/>
      <c r="D62" s="24"/>
      <c r="E62" s="17"/>
      <c r="F62" s="17"/>
      <c r="G62" s="17"/>
      <c r="H62" s="166"/>
      <c r="I62" s="132"/>
    </row>
    <row r="63" spans="1:9" ht="20.25" customHeight="1">
      <c r="A63" s="12"/>
      <c r="B63" s="16">
        <v>9</v>
      </c>
      <c r="C63" s="225" t="s">
        <v>48</v>
      </c>
      <c r="D63" s="14"/>
      <c r="E63" s="17"/>
      <c r="F63" s="17"/>
      <c r="G63" s="17"/>
      <c r="H63" s="166"/>
      <c r="I63" s="132"/>
    </row>
    <row r="64" spans="1:10" ht="21.75">
      <c r="A64" s="12"/>
      <c r="B64" s="16"/>
      <c r="C64" s="18">
        <v>9.1</v>
      </c>
      <c r="D64" s="14" t="s">
        <v>49</v>
      </c>
      <c r="E64" s="17">
        <v>174500</v>
      </c>
      <c r="F64" s="17">
        <v>76000</v>
      </c>
      <c r="G64" s="17">
        <f>F64+J64</f>
        <v>135300</v>
      </c>
      <c r="H64" s="166">
        <f t="shared" si="3"/>
        <v>39200</v>
      </c>
      <c r="I64" s="132"/>
      <c r="J64" s="293">
        <v>59300</v>
      </c>
    </row>
    <row r="65" spans="1:9" ht="21.75">
      <c r="A65" s="12"/>
      <c r="B65" s="16">
        <v>10</v>
      </c>
      <c r="C65" s="265" t="s">
        <v>59</v>
      </c>
      <c r="D65" s="266"/>
      <c r="E65" s="17"/>
      <c r="F65" s="17"/>
      <c r="G65" s="17"/>
      <c r="H65" s="166"/>
      <c r="I65" s="132"/>
    </row>
    <row r="66" spans="1:9" ht="24" customHeight="1">
      <c r="A66" s="12"/>
      <c r="B66" s="16"/>
      <c r="C66" s="111"/>
      <c r="D66" s="14"/>
      <c r="E66" s="17"/>
      <c r="F66" s="17"/>
      <c r="G66" s="17"/>
      <c r="H66" s="166">
        <f t="shared" si="3"/>
        <v>0</v>
      </c>
      <c r="I66" s="132"/>
    </row>
    <row r="67" spans="1:9" ht="19.5" customHeight="1">
      <c r="A67" s="25"/>
      <c r="B67" s="26"/>
      <c r="C67" s="27"/>
      <c r="D67" s="28"/>
      <c r="E67" s="115"/>
      <c r="F67" s="115"/>
      <c r="G67" s="115"/>
      <c r="H67" s="170"/>
      <c r="I67" s="138"/>
    </row>
    <row r="68" spans="1:10" ht="18" customHeight="1" thickBot="1">
      <c r="A68" s="4"/>
      <c r="B68" s="5"/>
      <c r="C68" s="6"/>
      <c r="D68" s="36" t="s">
        <v>76</v>
      </c>
      <c r="E68" s="116">
        <f>SUM(E45:E67)</f>
        <v>8533600</v>
      </c>
      <c r="F68" s="116">
        <f>SUM(F45:F67)</f>
        <v>2291967.62</v>
      </c>
      <c r="G68" s="116">
        <f>SUM(G45:G67)</f>
        <v>7578530.02</v>
      </c>
      <c r="H68" s="116">
        <f>SUM(H45:H67)</f>
        <v>955069.9800000001</v>
      </c>
      <c r="I68" s="139"/>
      <c r="J68" s="285">
        <f>SUM(J45:J67)</f>
        <v>5286562.4</v>
      </c>
    </row>
    <row r="69" spans="1:9" ht="18" customHeight="1" thickTop="1">
      <c r="A69" s="7"/>
      <c r="B69" s="8"/>
      <c r="C69" s="9"/>
      <c r="D69" s="39"/>
      <c r="E69" s="72"/>
      <c r="F69" s="72"/>
      <c r="G69" s="172"/>
      <c r="H69" s="72"/>
      <c r="I69" s="140"/>
    </row>
    <row r="70" spans="1:9" ht="24.75" customHeight="1">
      <c r="A70" s="44" t="s">
        <v>139</v>
      </c>
      <c r="B70" s="53"/>
      <c r="C70" s="53"/>
      <c r="D70" s="54"/>
      <c r="E70" s="149"/>
      <c r="F70" s="149"/>
      <c r="G70" s="149"/>
      <c r="H70" s="181"/>
      <c r="I70" s="150"/>
    </row>
    <row r="71" spans="1:9" ht="19.5" customHeight="1">
      <c r="A71" s="58" t="s">
        <v>11</v>
      </c>
      <c r="B71" s="59" t="s">
        <v>12</v>
      </c>
      <c r="C71" s="60"/>
      <c r="D71" s="61"/>
      <c r="E71" s="141"/>
      <c r="F71" s="141"/>
      <c r="G71" s="141"/>
      <c r="H71" s="176"/>
      <c r="I71" s="142"/>
    </row>
    <row r="72" spans="1:9" ht="21" customHeight="1">
      <c r="A72" s="12"/>
      <c r="B72" s="37" t="s">
        <v>13</v>
      </c>
      <c r="C72" s="46" t="s">
        <v>14</v>
      </c>
      <c r="D72" s="14"/>
      <c r="E72" s="17"/>
      <c r="F72" s="17"/>
      <c r="G72" s="17"/>
      <c r="H72" s="178"/>
      <c r="I72" s="143"/>
    </row>
    <row r="73" spans="1:10" ht="21" customHeight="1">
      <c r="A73" s="12"/>
      <c r="B73" s="32"/>
      <c r="C73" s="18">
        <v>1.1</v>
      </c>
      <c r="D73" s="14" t="s">
        <v>16</v>
      </c>
      <c r="E73" s="17">
        <v>169000</v>
      </c>
      <c r="F73" s="17">
        <v>40590</v>
      </c>
      <c r="G73" s="17">
        <f aca="true" t="shared" si="4" ref="G73:G104">F73+J73</f>
        <v>159977.59</v>
      </c>
      <c r="H73" s="166">
        <f aca="true" t="shared" si="5" ref="H73:H104">E73-G73</f>
        <v>9022.410000000003</v>
      </c>
      <c r="I73" s="143"/>
      <c r="J73" s="293">
        <v>119387.59</v>
      </c>
    </row>
    <row r="74" spans="1:10" ht="18" customHeight="1">
      <c r="A74" s="12"/>
      <c r="B74" s="32"/>
      <c r="C74" s="18">
        <v>1.2</v>
      </c>
      <c r="D74" s="14" t="s">
        <v>64</v>
      </c>
      <c r="E74" s="17">
        <v>33120</v>
      </c>
      <c r="F74" s="17">
        <v>5040</v>
      </c>
      <c r="G74" s="17">
        <f t="shared" si="4"/>
        <v>22580</v>
      </c>
      <c r="H74" s="166">
        <f t="shared" si="5"/>
        <v>10540</v>
      </c>
      <c r="I74" s="143"/>
      <c r="J74" s="293">
        <v>17540</v>
      </c>
    </row>
    <row r="75" spans="1:9" ht="18" customHeight="1">
      <c r="A75" s="12"/>
      <c r="B75" s="13" t="s">
        <v>20</v>
      </c>
      <c r="C75" s="46" t="s">
        <v>21</v>
      </c>
      <c r="D75" s="14"/>
      <c r="E75" s="17"/>
      <c r="F75" s="17"/>
      <c r="G75" s="17"/>
      <c r="H75" s="166"/>
      <c r="I75" s="143"/>
    </row>
    <row r="76" spans="1:10" ht="18" customHeight="1">
      <c r="A76" s="12"/>
      <c r="B76" s="16"/>
      <c r="C76" s="18">
        <v>2.1</v>
      </c>
      <c r="D76" s="14" t="s">
        <v>22</v>
      </c>
      <c r="E76" s="17">
        <v>0</v>
      </c>
      <c r="F76" s="17">
        <v>0</v>
      </c>
      <c r="G76" s="17">
        <f t="shared" si="4"/>
        <v>0</v>
      </c>
      <c r="H76" s="166">
        <f t="shared" si="5"/>
        <v>0</v>
      </c>
      <c r="I76" s="143"/>
      <c r="J76" s="293">
        <v>0</v>
      </c>
    </row>
    <row r="77" spans="1:10" ht="18" customHeight="1">
      <c r="A77" s="12"/>
      <c r="B77" s="16"/>
      <c r="C77" s="18">
        <v>2.2</v>
      </c>
      <c r="D77" s="14" t="s">
        <v>17</v>
      </c>
      <c r="E77" s="17">
        <v>0</v>
      </c>
      <c r="F77" s="17">
        <v>0</v>
      </c>
      <c r="G77" s="17">
        <f t="shared" si="4"/>
        <v>0</v>
      </c>
      <c r="H77" s="166">
        <f t="shared" si="5"/>
        <v>0</v>
      </c>
      <c r="I77" s="143"/>
      <c r="J77" s="293">
        <v>0</v>
      </c>
    </row>
    <row r="78" spans="1:9" ht="18" customHeight="1">
      <c r="A78" s="12"/>
      <c r="B78" s="19">
        <v>3</v>
      </c>
      <c r="C78" s="265" t="s">
        <v>23</v>
      </c>
      <c r="D78" s="266"/>
      <c r="E78" s="17"/>
      <c r="F78" s="17"/>
      <c r="G78" s="17"/>
      <c r="H78" s="166"/>
      <c r="I78" s="143"/>
    </row>
    <row r="79" spans="1:10" ht="18" customHeight="1">
      <c r="A79" s="12"/>
      <c r="B79" s="16"/>
      <c r="C79" s="18">
        <v>3.1</v>
      </c>
      <c r="D79" s="14" t="s">
        <v>23</v>
      </c>
      <c r="E79" s="17">
        <v>0</v>
      </c>
      <c r="F79" s="17">
        <v>0</v>
      </c>
      <c r="G79" s="17">
        <f t="shared" si="4"/>
        <v>0</v>
      </c>
      <c r="H79" s="166">
        <f t="shared" si="5"/>
        <v>0</v>
      </c>
      <c r="I79" s="143"/>
      <c r="J79" s="293">
        <v>0</v>
      </c>
    </row>
    <row r="80" spans="1:10" ht="18" customHeight="1">
      <c r="A80" s="12"/>
      <c r="B80" s="16"/>
      <c r="C80" s="18">
        <v>3.2</v>
      </c>
      <c r="D80" s="14" t="s">
        <v>17</v>
      </c>
      <c r="E80" s="17">
        <v>0</v>
      </c>
      <c r="F80" s="17">
        <v>0</v>
      </c>
      <c r="G80" s="17">
        <f t="shared" si="4"/>
        <v>0</v>
      </c>
      <c r="H80" s="166">
        <f t="shared" si="5"/>
        <v>0</v>
      </c>
      <c r="I80" s="143"/>
      <c r="J80" s="293">
        <v>0</v>
      </c>
    </row>
    <row r="81" spans="1:9" ht="18" customHeight="1">
      <c r="A81" s="12"/>
      <c r="B81" s="37" t="s">
        <v>52</v>
      </c>
      <c r="C81" s="46" t="s">
        <v>24</v>
      </c>
      <c r="D81" s="14"/>
      <c r="E81" s="17"/>
      <c r="F81" s="17"/>
      <c r="G81" s="17"/>
      <c r="H81" s="166"/>
      <c r="I81" s="143"/>
    </row>
    <row r="82" spans="1:10" ht="18" customHeight="1">
      <c r="A82" s="12"/>
      <c r="B82" s="32"/>
      <c r="C82" s="18">
        <v>3.1</v>
      </c>
      <c r="D82" s="14" t="s">
        <v>26</v>
      </c>
      <c r="E82" s="17">
        <v>0</v>
      </c>
      <c r="F82" s="17">
        <v>0</v>
      </c>
      <c r="G82" s="17">
        <f t="shared" si="4"/>
        <v>0</v>
      </c>
      <c r="H82" s="166">
        <f t="shared" si="5"/>
        <v>0</v>
      </c>
      <c r="I82" s="143"/>
      <c r="J82" s="293">
        <v>0</v>
      </c>
    </row>
    <row r="83" spans="1:10" ht="18" customHeight="1">
      <c r="A83" s="12"/>
      <c r="B83" s="32"/>
      <c r="C83" s="18">
        <v>3.2</v>
      </c>
      <c r="D83" s="14" t="s">
        <v>65</v>
      </c>
      <c r="E83" s="17">
        <v>0</v>
      </c>
      <c r="F83" s="17">
        <v>0</v>
      </c>
      <c r="G83" s="17">
        <f t="shared" si="4"/>
        <v>0</v>
      </c>
      <c r="H83" s="166">
        <f t="shared" si="5"/>
        <v>0</v>
      </c>
      <c r="I83" s="143"/>
      <c r="J83" s="293">
        <v>0</v>
      </c>
    </row>
    <row r="84" spans="1:10" ht="18" customHeight="1">
      <c r="A84" s="12"/>
      <c r="B84" s="32"/>
      <c r="C84" s="18">
        <v>3.3</v>
      </c>
      <c r="D84" s="14" t="s">
        <v>27</v>
      </c>
      <c r="E84" s="17">
        <v>15000</v>
      </c>
      <c r="F84" s="17">
        <v>0</v>
      </c>
      <c r="G84" s="17">
        <f t="shared" si="4"/>
        <v>5811</v>
      </c>
      <c r="H84" s="166">
        <f t="shared" si="5"/>
        <v>9189</v>
      </c>
      <c r="I84" s="143"/>
      <c r="J84" s="293">
        <v>5811</v>
      </c>
    </row>
    <row r="85" spans="1:10" ht="18" customHeight="1">
      <c r="A85" s="12"/>
      <c r="B85" s="32"/>
      <c r="C85" s="18">
        <v>3.4</v>
      </c>
      <c r="D85" s="14" t="s">
        <v>28</v>
      </c>
      <c r="E85" s="17">
        <v>10000</v>
      </c>
      <c r="F85" s="17">
        <v>0</v>
      </c>
      <c r="G85" s="17">
        <f t="shared" si="4"/>
        <v>110</v>
      </c>
      <c r="H85" s="166">
        <f t="shared" si="5"/>
        <v>9890</v>
      </c>
      <c r="I85" s="143"/>
      <c r="J85" s="293">
        <v>110</v>
      </c>
    </row>
    <row r="86" spans="1:10" ht="18" customHeight="1">
      <c r="A86" s="12"/>
      <c r="B86" s="32"/>
      <c r="C86" s="18">
        <v>3.5</v>
      </c>
      <c r="D86" s="14" t="s">
        <v>108</v>
      </c>
      <c r="E86" s="17">
        <v>0</v>
      </c>
      <c r="F86" s="17"/>
      <c r="G86" s="17">
        <f t="shared" si="4"/>
        <v>0</v>
      </c>
      <c r="H86" s="166">
        <f t="shared" si="5"/>
        <v>0</v>
      </c>
      <c r="I86" s="143"/>
      <c r="J86" s="293">
        <v>0</v>
      </c>
    </row>
    <row r="87" spans="1:9" ht="18" customHeight="1">
      <c r="A87" s="12"/>
      <c r="B87" s="37" t="s">
        <v>53</v>
      </c>
      <c r="C87" s="46" t="s">
        <v>31</v>
      </c>
      <c r="D87" s="14"/>
      <c r="E87" s="17"/>
      <c r="F87" s="17"/>
      <c r="G87" s="17"/>
      <c r="H87" s="166"/>
      <c r="I87" s="143"/>
    </row>
    <row r="88" spans="1:10" ht="18" customHeight="1">
      <c r="A88" s="12"/>
      <c r="B88" s="32"/>
      <c r="C88" s="18">
        <v>4.1</v>
      </c>
      <c r="D88" s="14" t="s">
        <v>32</v>
      </c>
      <c r="E88" s="17">
        <v>240000</v>
      </c>
      <c r="F88" s="17">
        <v>70500</v>
      </c>
      <c r="G88" s="17">
        <f t="shared" si="4"/>
        <v>217320</v>
      </c>
      <c r="H88" s="166">
        <f t="shared" si="5"/>
        <v>22680</v>
      </c>
      <c r="I88" s="143"/>
      <c r="J88" s="293">
        <v>146820</v>
      </c>
    </row>
    <row r="89" spans="1:10" ht="18" customHeight="1">
      <c r="A89" s="12"/>
      <c r="B89" s="32"/>
      <c r="C89" s="18">
        <v>4.2</v>
      </c>
      <c r="D89" s="14" t="s">
        <v>74</v>
      </c>
      <c r="E89" s="17">
        <v>10000</v>
      </c>
      <c r="F89" s="17">
        <v>3000</v>
      </c>
      <c r="G89" s="17">
        <f t="shared" si="4"/>
        <v>3000</v>
      </c>
      <c r="H89" s="166">
        <f t="shared" si="5"/>
        <v>7000</v>
      </c>
      <c r="I89" s="143"/>
      <c r="J89" s="293">
        <v>0</v>
      </c>
    </row>
    <row r="90" spans="1:10" ht="18" customHeight="1">
      <c r="A90" s="12"/>
      <c r="B90" s="32"/>
      <c r="C90" s="18">
        <v>4.3</v>
      </c>
      <c r="D90" s="14" t="s">
        <v>33</v>
      </c>
      <c r="E90" s="17">
        <v>327000</v>
      </c>
      <c r="F90" s="17">
        <v>36970</v>
      </c>
      <c r="G90" s="17">
        <f t="shared" si="4"/>
        <v>320403</v>
      </c>
      <c r="H90" s="166">
        <f t="shared" si="5"/>
        <v>6597</v>
      </c>
      <c r="I90" s="143"/>
      <c r="J90" s="293">
        <v>283433</v>
      </c>
    </row>
    <row r="91" spans="1:10" ht="18" customHeight="1">
      <c r="A91" s="12"/>
      <c r="B91" s="32"/>
      <c r="C91" s="18">
        <v>4.4</v>
      </c>
      <c r="D91" s="14" t="s">
        <v>66</v>
      </c>
      <c r="E91" s="17">
        <v>360040</v>
      </c>
      <c r="F91" s="17">
        <v>14550</v>
      </c>
      <c r="G91" s="17">
        <f t="shared" si="4"/>
        <v>335608</v>
      </c>
      <c r="H91" s="166">
        <f t="shared" si="5"/>
        <v>24432</v>
      </c>
      <c r="I91" s="143"/>
      <c r="J91" s="293">
        <v>321058</v>
      </c>
    </row>
    <row r="92" spans="1:9" ht="18" customHeight="1">
      <c r="A92" s="12"/>
      <c r="B92" s="32"/>
      <c r="C92" s="18"/>
      <c r="D92" s="14"/>
      <c r="E92" s="17"/>
      <c r="F92" s="17"/>
      <c r="G92" s="17"/>
      <c r="H92" s="166"/>
      <c r="I92" s="143"/>
    </row>
    <row r="93" spans="1:9" ht="18" customHeight="1">
      <c r="A93" s="12"/>
      <c r="B93" s="37" t="s">
        <v>55</v>
      </c>
      <c r="C93" s="46" t="s">
        <v>34</v>
      </c>
      <c r="D93" s="14"/>
      <c r="E93" s="17"/>
      <c r="F93" s="17"/>
      <c r="G93" s="17"/>
      <c r="H93" s="166"/>
      <c r="I93" s="143"/>
    </row>
    <row r="94" spans="1:10" ht="18" customHeight="1">
      <c r="A94" s="12"/>
      <c r="B94" s="42"/>
      <c r="C94" s="38">
        <v>5.1</v>
      </c>
      <c r="D94" s="14" t="s">
        <v>140</v>
      </c>
      <c r="E94" s="17">
        <v>1018460</v>
      </c>
      <c r="F94" s="17">
        <v>442973.21</v>
      </c>
      <c r="G94" s="17">
        <f t="shared" si="4"/>
        <v>1018460</v>
      </c>
      <c r="H94" s="166">
        <f t="shared" si="5"/>
        <v>0</v>
      </c>
      <c r="I94" s="143"/>
      <c r="J94" s="293">
        <v>575486.79</v>
      </c>
    </row>
    <row r="95" spans="1:10" ht="18" customHeight="1">
      <c r="A95" s="12"/>
      <c r="B95" s="42"/>
      <c r="C95" s="38">
        <v>5.2</v>
      </c>
      <c r="D95" s="14" t="s">
        <v>37</v>
      </c>
      <c r="E95" s="17">
        <v>20000</v>
      </c>
      <c r="F95" s="17">
        <v>0</v>
      </c>
      <c r="G95" s="17">
        <f t="shared" si="4"/>
        <v>17661</v>
      </c>
      <c r="H95" s="166">
        <f t="shared" si="5"/>
        <v>2339</v>
      </c>
      <c r="I95" s="143"/>
      <c r="J95" s="293">
        <v>17661</v>
      </c>
    </row>
    <row r="96" spans="1:10" ht="18" customHeight="1">
      <c r="A96" s="12"/>
      <c r="B96" s="42"/>
      <c r="C96" s="38">
        <v>5.3</v>
      </c>
      <c r="D96" s="14" t="s">
        <v>60</v>
      </c>
      <c r="E96" s="218">
        <v>80000</v>
      </c>
      <c r="F96" s="218">
        <v>0</v>
      </c>
      <c r="G96" s="17">
        <f t="shared" si="4"/>
        <v>79806</v>
      </c>
      <c r="H96" s="166">
        <f t="shared" si="5"/>
        <v>194</v>
      </c>
      <c r="I96" s="143"/>
      <c r="J96" s="293">
        <v>79806</v>
      </c>
    </row>
    <row r="97" spans="1:9" ht="18" customHeight="1">
      <c r="A97" s="12"/>
      <c r="B97" s="42" t="s">
        <v>58</v>
      </c>
      <c r="C97" s="227" t="s">
        <v>141</v>
      </c>
      <c r="D97" s="14"/>
      <c r="E97" s="218"/>
      <c r="F97" s="218"/>
      <c r="G97" s="17"/>
      <c r="H97" s="166"/>
      <c r="I97" s="143"/>
    </row>
    <row r="98" spans="1:10" ht="18" customHeight="1">
      <c r="A98" s="12"/>
      <c r="B98" s="42"/>
      <c r="C98" s="38" t="s">
        <v>114</v>
      </c>
      <c r="D98" s="14" t="s">
        <v>142</v>
      </c>
      <c r="E98" s="218">
        <v>30000</v>
      </c>
      <c r="F98" s="218">
        <v>0</v>
      </c>
      <c r="G98" s="17">
        <f t="shared" si="4"/>
        <v>0</v>
      </c>
      <c r="H98" s="166">
        <f t="shared" si="5"/>
        <v>30000</v>
      </c>
      <c r="I98" s="143"/>
      <c r="J98" s="293">
        <v>0</v>
      </c>
    </row>
    <row r="99" spans="1:10" ht="18" customHeight="1">
      <c r="A99" s="12"/>
      <c r="B99" s="42"/>
      <c r="C99" s="38" t="s">
        <v>115</v>
      </c>
      <c r="D99" s="14" t="s">
        <v>143</v>
      </c>
      <c r="E99" s="218">
        <v>1157000</v>
      </c>
      <c r="F99" s="218">
        <v>0</v>
      </c>
      <c r="G99" s="17">
        <f t="shared" si="4"/>
        <v>1144000</v>
      </c>
      <c r="H99" s="166">
        <f t="shared" si="5"/>
        <v>13000</v>
      </c>
      <c r="I99" s="143"/>
      <c r="J99" s="293">
        <v>1144000</v>
      </c>
    </row>
    <row r="100" spans="1:9" ht="18" customHeight="1">
      <c r="A100" s="29"/>
      <c r="B100" s="62" t="s">
        <v>144</v>
      </c>
      <c r="C100" s="227" t="s">
        <v>48</v>
      </c>
      <c r="D100" s="41"/>
      <c r="E100" s="151"/>
      <c r="F100" s="182"/>
      <c r="G100" s="17"/>
      <c r="H100" s="166"/>
      <c r="I100" s="143"/>
    </row>
    <row r="101" spans="1:10" ht="18" customHeight="1">
      <c r="A101" s="29"/>
      <c r="B101" s="62"/>
      <c r="C101" s="38" t="s">
        <v>145</v>
      </c>
      <c r="D101" s="41" t="s">
        <v>48</v>
      </c>
      <c r="E101" s="151">
        <v>71400</v>
      </c>
      <c r="F101" s="182">
        <v>0</v>
      </c>
      <c r="G101" s="17">
        <f t="shared" si="4"/>
        <v>58750</v>
      </c>
      <c r="H101" s="166">
        <f t="shared" si="5"/>
        <v>12650</v>
      </c>
      <c r="I101" s="143"/>
      <c r="J101" s="293">
        <v>58750</v>
      </c>
    </row>
    <row r="102" spans="1:9" ht="18" customHeight="1">
      <c r="A102" s="29"/>
      <c r="B102" s="62" t="s">
        <v>113</v>
      </c>
      <c r="C102" s="227" t="s">
        <v>59</v>
      </c>
      <c r="D102" s="41"/>
      <c r="E102" s="151"/>
      <c r="F102" s="182"/>
      <c r="G102" s="17"/>
      <c r="H102" s="166"/>
      <c r="I102" s="143"/>
    </row>
    <row r="103" spans="1:10" ht="18" customHeight="1">
      <c r="A103" s="29"/>
      <c r="B103" s="62"/>
      <c r="C103" s="38" t="s">
        <v>146</v>
      </c>
      <c r="D103" s="41" t="s">
        <v>147</v>
      </c>
      <c r="E103" s="151">
        <v>50000</v>
      </c>
      <c r="F103" s="182">
        <v>0</v>
      </c>
      <c r="G103" s="17">
        <f t="shared" si="4"/>
        <v>0</v>
      </c>
      <c r="H103" s="166">
        <f t="shared" si="5"/>
        <v>50000</v>
      </c>
      <c r="I103" s="143"/>
      <c r="J103" s="293">
        <v>0</v>
      </c>
    </row>
    <row r="104" spans="1:10" ht="18" customHeight="1">
      <c r="A104" s="29"/>
      <c r="B104" s="62"/>
      <c r="C104" s="38" t="s">
        <v>149</v>
      </c>
      <c r="D104" s="41" t="s">
        <v>148</v>
      </c>
      <c r="E104" s="151">
        <v>50000</v>
      </c>
      <c r="F104" s="182">
        <v>50000</v>
      </c>
      <c r="G104" s="17">
        <f t="shared" si="4"/>
        <v>50000</v>
      </c>
      <c r="H104" s="166">
        <f t="shared" si="5"/>
        <v>0</v>
      </c>
      <c r="I104" s="143"/>
      <c r="J104" s="293">
        <v>0</v>
      </c>
    </row>
    <row r="105" spans="1:9" ht="18" customHeight="1">
      <c r="A105" s="29"/>
      <c r="B105" s="62"/>
      <c r="C105" s="38"/>
      <c r="D105" s="41"/>
      <c r="E105" s="151"/>
      <c r="F105" s="182"/>
      <c r="G105" s="218"/>
      <c r="H105" s="166"/>
      <c r="I105" s="143"/>
    </row>
    <row r="106" spans="1:9" ht="18" customHeight="1">
      <c r="A106" s="63"/>
      <c r="B106" s="64"/>
      <c r="C106" s="65"/>
      <c r="D106" s="66"/>
      <c r="E106" s="152"/>
      <c r="F106" s="183"/>
      <c r="G106" s="183"/>
      <c r="H106" s="179"/>
      <c r="I106" s="153"/>
    </row>
    <row r="107" spans="1:10" ht="18" customHeight="1" thickBot="1">
      <c r="A107" s="57"/>
      <c r="B107" s="76"/>
      <c r="C107" s="77"/>
      <c r="D107" s="36" t="s">
        <v>76</v>
      </c>
      <c r="E107" s="154">
        <f>SUM(E73:E106)</f>
        <v>3641020</v>
      </c>
      <c r="F107" s="154">
        <f>SUM(F73:F106)</f>
        <v>663623.21</v>
      </c>
      <c r="G107" s="154">
        <f>SUM(G73:G106)</f>
        <v>3433486.59</v>
      </c>
      <c r="H107" s="154">
        <f>SUM(H73:H106)</f>
        <v>207533.41</v>
      </c>
      <c r="I107" s="155"/>
      <c r="J107" s="286">
        <f>SUM(J73:J106)</f>
        <v>2769863.38</v>
      </c>
    </row>
    <row r="108" spans="1:9" ht="18" customHeight="1" thickTop="1">
      <c r="A108" s="53"/>
      <c r="B108" s="219"/>
      <c r="C108" s="220"/>
      <c r="D108" s="39"/>
      <c r="E108" s="221"/>
      <c r="F108" s="221"/>
      <c r="G108" s="221"/>
      <c r="H108" s="221"/>
      <c r="I108" s="222"/>
    </row>
    <row r="109" spans="1:10" s="51" customFormat="1" ht="21.75">
      <c r="A109" s="74" t="s">
        <v>117</v>
      </c>
      <c r="B109" s="71"/>
      <c r="C109" s="71"/>
      <c r="D109" s="71"/>
      <c r="E109" s="72"/>
      <c r="F109" s="72"/>
      <c r="G109" s="72"/>
      <c r="H109" s="174"/>
      <c r="I109" s="73"/>
      <c r="J109" s="294"/>
    </row>
    <row r="110" spans="1:9" ht="21.75">
      <c r="A110" s="67"/>
      <c r="B110" s="68" t="s">
        <v>13</v>
      </c>
      <c r="C110" s="95" t="s">
        <v>61</v>
      </c>
      <c r="D110" s="69"/>
      <c r="E110" s="141"/>
      <c r="F110" s="141"/>
      <c r="G110" s="141"/>
      <c r="H110" s="175"/>
      <c r="I110" s="142"/>
    </row>
    <row r="111" spans="1:10" ht="21.75">
      <c r="A111" s="12"/>
      <c r="B111" s="22"/>
      <c r="C111" s="18">
        <v>1.1</v>
      </c>
      <c r="D111" s="14" t="s">
        <v>130</v>
      </c>
      <c r="E111" s="17">
        <v>115450</v>
      </c>
      <c r="F111" s="17">
        <v>0</v>
      </c>
      <c r="G111" s="17">
        <f aca="true" t="shared" si="6" ref="G111:G121">F111+J111</f>
        <v>115450</v>
      </c>
      <c r="H111" s="166">
        <f aca="true" t="shared" si="7" ref="H111:H121">E111-G111</f>
        <v>0</v>
      </c>
      <c r="I111" s="143"/>
      <c r="J111" s="293">
        <v>115450</v>
      </c>
    </row>
    <row r="112" spans="1:10" ht="21.75">
      <c r="A112" s="12"/>
      <c r="B112" s="22"/>
      <c r="C112" s="18">
        <v>1.2</v>
      </c>
      <c r="D112" s="14" t="s">
        <v>62</v>
      </c>
      <c r="E112" s="17">
        <v>116692</v>
      </c>
      <c r="F112" s="17">
        <v>38696</v>
      </c>
      <c r="G112" s="17">
        <f t="shared" si="6"/>
        <v>116088</v>
      </c>
      <c r="H112" s="166">
        <f t="shared" si="7"/>
        <v>604</v>
      </c>
      <c r="I112" s="143"/>
      <c r="J112" s="293">
        <v>77392</v>
      </c>
    </row>
    <row r="113" spans="1:10" ht="21.75">
      <c r="A113" s="12"/>
      <c r="B113" s="22"/>
      <c r="C113" s="18">
        <v>1.3</v>
      </c>
      <c r="D113" s="14" t="s">
        <v>129</v>
      </c>
      <c r="E113" s="17">
        <v>54072</v>
      </c>
      <c r="F113" s="17">
        <v>0</v>
      </c>
      <c r="G113" s="17">
        <f t="shared" si="6"/>
        <v>54072</v>
      </c>
      <c r="H113" s="166">
        <f t="shared" si="7"/>
        <v>0</v>
      </c>
      <c r="I113" s="143"/>
      <c r="J113" s="293">
        <v>54072</v>
      </c>
    </row>
    <row r="114" spans="1:10" ht="21.75">
      <c r="A114" s="12"/>
      <c r="B114" s="22"/>
      <c r="C114" s="18">
        <v>1.4</v>
      </c>
      <c r="D114" s="14" t="s">
        <v>118</v>
      </c>
      <c r="E114" s="17">
        <v>0</v>
      </c>
      <c r="F114" s="17">
        <v>0</v>
      </c>
      <c r="G114" s="17">
        <f t="shared" si="6"/>
        <v>0</v>
      </c>
      <c r="H114" s="166">
        <f t="shared" si="7"/>
        <v>0</v>
      </c>
      <c r="I114" s="143"/>
      <c r="J114" s="293">
        <v>0</v>
      </c>
    </row>
    <row r="115" spans="1:10" ht="21.75">
      <c r="A115" s="12"/>
      <c r="B115" s="22"/>
      <c r="C115" s="18">
        <v>1.5</v>
      </c>
      <c r="D115" s="14" t="s">
        <v>160</v>
      </c>
      <c r="E115" s="17">
        <v>42720</v>
      </c>
      <c r="F115" s="17">
        <v>0</v>
      </c>
      <c r="G115" s="17">
        <f t="shared" si="6"/>
        <v>42720</v>
      </c>
      <c r="H115" s="166">
        <f t="shared" si="7"/>
        <v>0</v>
      </c>
      <c r="I115" s="143"/>
      <c r="J115" s="293">
        <v>42720</v>
      </c>
    </row>
    <row r="116" spans="1:10" ht="21.75">
      <c r="A116" s="12"/>
      <c r="B116" s="42" t="s">
        <v>20</v>
      </c>
      <c r="C116" s="225" t="s">
        <v>63</v>
      </c>
      <c r="D116" s="14"/>
      <c r="E116" s="17">
        <v>600066</v>
      </c>
      <c r="F116" s="17">
        <v>506820</v>
      </c>
      <c r="G116" s="17">
        <f t="shared" si="6"/>
        <v>506820</v>
      </c>
      <c r="H116" s="166">
        <f t="shared" si="7"/>
        <v>93246</v>
      </c>
      <c r="I116" s="143"/>
      <c r="J116" s="293">
        <v>0</v>
      </c>
    </row>
    <row r="117" spans="1:9" ht="21.75">
      <c r="A117" s="12"/>
      <c r="B117" s="42" t="s">
        <v>52</v>
      </c>
      <c r="C117" s="225" t="s">
        <v>119</v>
      </c>
      <c r="D117" s="14"/>
      <c r="E117" s="17"/>
      <c r="F117" s="17"/>
      <c r="G117" s="17"/>
      <c r="H117" s="166"/>
      <c r="I117" s="143"/>
    </row>
    <row r="118" spans="1:10" ht="21.75">
      <c r="A118" s="12"/>
      <c r="B118" s="42"/>
      <c r="C118" s="18">
        <v>3.1</v>
      </c>
      <c r="D118" s="14" t="s">
        <v>120</v>
      </c>
      <c r="E118" s="17">
        <v>0</v>
      </c>
      <c r="F118" s="17">
        <v>0</v>
      </c>
      <c r="G118" s="17">
        <f t="shared" si="6"/>
        <v>0</v>
      </c>
      <c r="H118" s="166">
        <f t="shared" si="7"/>
        <v>0</v>
      </c>
      <c r="I118" s="143"/>
      <c r="J118" s="293">
        <v>0</v>
      </c>
    </row>
    <row r="119" spans="1:10" ht="21.75">
      <c r="A119" s="12"/>
      <c r="B119" s="42"/>
      <c r="C119" s="18">
        <v>3.2</v>
      </c>
      <c r="D119" s="14" t="s">
        <v>121</v>
      </c>
      <c r="E119" s="17">
        <v>0</v>
      </c>
      <c r="F119" s="17">
        <v>0</v>
      </c>
      <c r="G119" s="17">
        <f t="shared" si="6"/>
        <v>0</v>
      </c>
      <c r="H119" s="166">
        <f t="shared" si="7"/>
        <v>0</v>
      </c>
      <c r="I119" s="143"/>
      <c r="J119" s="293">
        <v>0</v>
      </c>
    </row>
    <row r="120" spans="1:10" ht="21.75">
      <c r="A120" s="12"/>
      <c r="B120" s="42"/>
      <c r="C120" s="18">
        <v>3.3</v>
      </c>
      <c r="D120" s="14" t="s">
        <v>122</v>
      </c>
      <c r="E120" s="17">
        <v>0</v>
      </c>
      <c r="F120" s="17">
        <v>0</v>
      </c>
      <c r="G120" s="17">
        <f t="shared" si="6"/>
        <v>0</v>
      </c>
      <c r="H120" s="166">
        <f t="shared" si="7"/>
        <v>0</v>
      </c>
      <c r="I120" s="143"/>
      <c r="J120" s="293">
        <v>0</v>
      </c>
    </row>
    <row r="121" spans="1:10" s="1" customFormat="1" ht="24.75" customHeight="1">
      <c r="A121" s="12"/>
      <c r="B121" s="22"/>
      <c r="C121" s="18">
        <v>3.4</v>
      </c>
      <c r="D121" s="14" t="s">
        <v>123</v>
      </c>
      <c r="E121" s="17">
        <v>27000</v>
      </c>
      <c r="F121" s="17">
        <v>8000</v>
      </c>
      <c r="G121" s="17">
        <f t="shared" si="6"/>
        <v>26000</v>
      </c>
      <c r="H121" s="166">
        <f t="shared" si="7"/>
        <v>1000</v>
      </c>
      <c r="I121" s="143"/>
      <c r="J121" s="295">
        <v>18000</v>
      </c>
    </row>
    <row r="122" spans="1:10" s="1" customFormat="1" ht="24.75" customHeight="1">
      <c r="A122" s="12"/>
      <c r="B122" s="22"/>
      <c r="C122" s="18"/>
      <c r="D122" s="14"/>
      <c r="E122" s="144"/>
      <c r="F122" s="17"/>
      <c r="G122" s="17"/>
      <c r="H122" s="177"/>
      <c r="I122" s="132"/>
      <c r="J122" s="295"/>
    </row>
    <row r="123" spans="1:10" s="1" customFormat="1" ht="24.75" customHeight="1">
      <c r="A123" s="12"/>
      <c r="B123" s="22"/>
      <c r="C123" s="18"/>
      <c r="D123" s="14"/>
      <c r="E123" s="144"/>
      <c r="F123" s="17"/>
      <c r="G123" s="17"/>
      <c r="H123" s="177"/>
      <c r="I123" s="132"/>
      <c r="J123" s="295"/>
    </row>
    <row r="124" spans="1:10" s="1" customFormat="1" ht="24.75" customHeight="1">
      <c r="A124" s="25"/>
      <c r="B124" s="70"/>
      <c r="C124" s="27"/>
      <c r="D124" s="28"/>
      <c r="E124" s="145"/>
      <c r="F124" s="115"/>
      <c r="G124" s="115"/>
      <c r="H124" s="179"/>
      <c r="I124" s="138"/>
      <c r="J124" s="295"/>
    </row>
    <row r="125" spans="1:10" s="3" customFormat="1" ht="20.25" customHeight="1" thickBot="1">
      <c r="A125" s="52"/>
      <c r="B125" s="49"/>
      <c r="C125" s="50"/>
      <c r="D125" s="36" t="s">
        <v>76</v>
      </c>
      <c r="E125" s="146">
        <f>SUM(E111:E124)</f>
        <v>956000</v>
      </c>
      <c r="F125" s="146">
        <f>SUM(F111:F124)</f>
        <v>553516</v>
      </c>
      <c r="G125" s="146">
        <f>SUM(G111:G124)</f>
        <v>861150</v>
      </c>
      <c r="H125" s="146">
        <f>SUM(H111:H124)</f>
        <v>94850</v>
      </c>
      <c r="I125" s="147"/>
      <c r="J125" s="285">
        <f>SUM(J111:J124)</f>
        <v>307634</v>
      </c>
    </row>
    <row r="126" spans="2:10" s="2" customFormat="1" ht="20.25" customHeight="1" thickTop="1">
      <c r="B126" s="8"/>
      <c r="C126" s="9"/>
      <c r="D126" s="35"/>
      <c r="E126" s="148"/>
      <c r="F126" s="148"/>
      <c r="G126" s="180"/>
      <c r="H126" s="148"/>
      <c r="I126" s="140"/>
      <c r="J126" s="193"/>
    </row>
    <row r="127" spans="2:10" s="2" customFormat="1" ht="20.25" customHeight="1">
      <c r="B127" s="8"/>
      <c r="C127" s="9"/>
      <c r="D127" s="35"/>
      <c r="E127" s="148"/>
      <c r="F127" s="148"/>
      <c r="G127" s="180"/>
      <c r="H127" s="148"/>
      <c r="I127" s="140"/>
      <c r="J127" s="193"/>
    </row>
    <row r="128" spans="2:10" s="2" customFormat="1" ht="20.25" customHeight="1">
      <c r="B128" s="8"/>
      <c r="C128" s="9"/>
      <c r="D128" s="35"/>
      <c r="E128" s="148"/>
      <c r="F128" s="148"/>
      <c r="G128" s="180"/>
      <c r="H128" s="148"/>
      <c r="I128" s="140"/>
      <c r="J128" s="193"/>
    </row>
    <row r="129" spans="2:10" s="2" customFormat="1" ht="20.25" customHeight="1">
      <c r="B129" s="8"/>
      <c r="C129" s="9"/>
      <c r="D129" s="35"/>
      <c r="E129" s="148"/>
      <c r="F129" s="148"/>
      <c r="G129" s="180"/>
      <c r="H129" s="148"/>
      <c r="I129" s="140"/>
      <c r="J129" s="193"/>
    </row>
    <row r="130" spans="2:10" s="2" customFormat="1" ht="20.25" customHeight="1">
      <c r="B130" s="8"/>
      <c r="C130" s="9"/>
      <c r="D130" s="35"/>
      <c r="E130" s="148"/>
      <c r="F130" s="148"/>
      <c r="G130" s="180"/>
      <c r="H130" s="148"/>
      <c r="I130" s="140"/>
      <c r="J130" s="193"/>
    </row>
    <row r="131" spans="2:10" s="2" customFormat="1" ht="20.25" customHeight="1">
      <c r="B131" s="8"/>
      <c r="C131" s="9"/>
      <c r="D131" s="35"/>
      <c r="E131" s="148"/>
      <c r="F131" s="148"/>
      <c r="G131" s="180"/>
      <c r="H131" s="148"/>
      <c r="I131" s="140"/>
      <c r="J131" s="193"/>
    </row>
    <row r="132" spans="2:10" s="2" customFormat="1" ht="20.25" customHeight="1">
      <c r="B132" s="8"/>
      <c r="C132" s="9"/>
      <c r="D132" s="35"/>
      <c r="E132" s="148"/>
      <c r="F132" s="148"/>
      <c r="G132" s="180"/>
      <c r="H132" s="148"/>
      <c r="I132" s="140"/>
      <c r="J132" s="193"/>
    </row>
    <row r="133" spans="2:10" s="2" customFormat="1" ht="20.25" customHeight="1">
      <c r="B133" s="8"/>
      <c r="C133" s="9"/>
      <c r="D133" s="35"/>
      <c r="E133" s="148"/>
      <c r="F133" s="148"/>
      <c r="G133" s="180"/>
      <c r="H133" s="148"/>
      <c r="I133" s="140"/>
      <c r="J133" s="193"/>
    </row>
    <row r="134" spans="2:10" s="2" customFormat="1" ht="20.25" customHeight="1">
      <c r="B134" s="8"/>
      <c r="C134" s="9"/>
      <c r="D134" s="35"/>
      <c r="E134" s="148"/>
      <c r="F134" s="148"/>
      <c r="G134" s="180"/>
      <c r="H134" s="148"/>
      <c r="I134" s="140"/>
      <c r="J134" s="193"/>
    </row>
    <row r="135" spans="2:10" s="2" customFormat="1" ht="20.25" customHeight="1">
      <c r="B135" s="8"/>
      <c r="C135" s="9"/>
      <c r="D135" s="35"/>
      <c r="E135" s="148"/>
      <c r="F135" s="148"/>
      <c r="G135" s="180"/>
      <c r="H135" s="148"/>
      <c r="I135" s="140"/>
      <c r="J135" s="193"/>
    </row>
    <row r="136" spans="2:10" s="2" customFormat="1" ht="20.25" customHeight="1">
      <c r="B136" s="8"/>
      <c r="C136" s="9"/>
      <c r="D136" s="35"/>
      <c r="E136" s="148"/>
      <c r="F136" s="148"/>
      <c r="G136" s="180"/>
      <c r="H136" s="148"/>
      <c r="I136" s="140"/>
      <c r="J136" s="193"/>
    </row>
    <row r="137" spans="2:10" s="2" customFormat="1" ht="20.25" customHeight="1">
      <c r="B137" s="8"/>
      <c r="C137" s="9"/>
      <c r="D137" s="35"/>
      <c r="E137" s="148"/>
      <c r="F137" s="148"/>
      <c r="G137" s="180"/>
      <c r="H137" s="148"/>
      <c r="I137" s="140"/>
      <c r="J137" s="193"/>
    </row>
    <row r="138" spans="2:10" s="2" customFormat="1" ht="20.25" customHeight="1">
      <c r="B138" s="8"/>
      <c r="C138" s="9"/>
      <c r="D138" s="35"/>
      <c r="E138" s="148"/>
      <c r="F138" s="148"/>
      <c r="G138" s="180"/>
      <c r="H138" s="148"/>
      <c r="I138" s="140"/>
      <c r="J138" s="193"/>
    </row>
    <row r="139" spans="2:10" s="2" customFormat="1" ht="20.25" customHeight="1">
      <c r="B139" s="8"/>
      <c r="C139" s="9"/>
      <c r="D139" s="35"/>
      <c r="E139" s="148"/>
      <c r="F139" s="148"/>
      <c r="G139" s="180"/>
      <c r="H139" s="148"/>
      <c r="I139" s="140"/>
      <c r="J139" s="193"/>
    </row>
    <row r="140" spans="1:10" s="306" customFormat="1" ht="20.25" customHeight="1">
      <c r="A140" s="304" t="s">
        <v>124</v>
      </c>
      <c r="B140" s="53"/>
      <c r="C140" s="53"/>
      <c r="D140" s="53"/>
      <c r="E140" s="72"/>
      <c r="F140" s="72"/>
      <c r="G140" s="72"/>
      <c r="H140" s="174"/>
      <c r="I140" s="73"/>
      <c r="J140" s="305"/>
    </row>
    <row r="141" spans="1:10" s="3" customFormat="1" ht="20.25" customHeight="1">
      <c r="A141" s="298" t="s">
        <v>11</v>
      </c>
      <c r="B141" s="299" t="s">
        <v>12</v>
      </c>
      <c r="C141" s="300"/>
      <c r="D141" s="301"/>
      <c r="E141" s="114"/>
      <c r="F141" s="114"/>
      <c r="G141" s="114"/>
      <c r="H141" s="302"/>
      <c r="I141" s="303"/>
      <c r="J141" s="297"/>
    </row>
    <row r="142" spans="1:10" s="3" customFormat="1" ht="20.25" customHeight="1">
      <c r="A142" s="12"/>
      <c r="B142" s="37" t="s">
        <v>13</v>
      </c>
      <c r="C142" s="46" t="s">
        <v>14</v>
      </c>
      <c r="D142" s="14"/>
      <c r="E142" s="17"/>
      <c r="F142" s="17"/>
      <c r="G142" s="17"/>
      <c r="H142" s="178"/>
      <c r="I142" s="143"/>
      <c r="J142" s="297"/>
    </row>
    <row r="143" spans="1:10" s="3" customFormat="1" ht="20.25" customHeight="1">
      <c r="A143" s="12"/>
      <c r="B143" s="32"/>
      <c r="C143" s="18">
        <v>1.1</v>
      </c>
      <c r="D143" s="14" t="s">
        <v>16</v>
      </c>
      <c r="E143" s="17">
        <v>720000</v>
      </c>
      <c r="F143" s="17">
        <v>174870</v>
      </c>
      <c r="G143" s="17">
        <f aca="true" t="shared" si="8" ref="G143:G169">F143+J143</f>
        <v>691618.3</v>
      </c>
      <c r="H143" s="166">
        <f aca="true" t="shared" si="9" ref="H143:H169">E143-G143</f>
        <v>28381.699999999953</v>
      </c>
      <c r="I143" s="143"/>
      <c r="J143" s="297">
        <v>516748.3</v>
      </c>
    </row>
    <row r="144" spans="1:10" s="3" customFormat="1" ht="20.25" customHeight="1">
      <c r="A144" s="12"/>
      <c r="B144" s="32"/>
      <c r="C144" s="18">
        <v>1.2</v>
      </c>
      <c r="D144" s="14" t="s">
        <v>64</v>
      </c>
      <c r="E144" s="17">
        <v>134200</v>
      </c>
      <c r="F144" s="17">
        <v>32160</v>
      </c>
      <c r="G144" s="17">
        <f t="shared" si="8"/>
        <v>133840</v>
      </c>
      <c r="H144" s="166">
        <f t="shared" si="9"/>
        <v>360</v>
      </c>
      <c r="I144" s="143"/>
      <c r="J144" s="297">
        <v>101680</v>
      </c>
    </row>
    <row r="145" spans="1:10" s="3" customFormat="1" ht="20.25" customHeight="1">
      <c r="A145" s="12"/>
      <c r="B145" s="32"/>
      <c r="C145" s="18">
        <v>1.3</v>
      </c>
      <c r="D145" s="14" t="s">
        <v>167</v>
      </c>
      <c r="E145" s="17">
        <v>19100</v>
      </c>
      <c r="F145" s="17">
        <v>19017</v>
      </c>
      <c r="G145" s="17">
        <f t="shared" si="8"/>
        <v>19017</v>
      </c>
      <c r="H145" s="166">
        <f t="shared" si="9"/>
        <v>83</v>
      </c>
      <c r="I145" s="143"/>
      <c r="J145" s="297">
        <v>0</v>
      </c>
    </row>
    <row r="146" spans="1:10" s="3" customFormat="1" ht="20.25" customHeight="1">
      <c r="A146" s="12"/>
      <c r="B146" s="13" t="s">
        <v>20</v>
      </c>
      <c r="C146" s="46" t="s">
        <v>21</v>
      </c>
      <c r="D146" s="14"/>
      <c r="E146" s="17"/>
      <c r="F146" s="17"/>
      <c r="G146" s="17"/>
      <c r="H146" s="166"/>
      <c r="I146" s="143"/>
      <c r="J146" s="297"/>
    </row>
    <row r="147" spans="1:10" s="3" customFormat="1" ht="20.25" customHeight="1">
      <c r="A147" s="12"/>
      <c r="B147" s="16"/>
      <c r="C147" s="18">
        <v>2.1</v>
      </c>
      <c r="D147" s="14" t="s">
        <v>22</v>
      </c>
      <c r="E147" s="17">
        <v>135600</v>
      </c>
      <c r="F147" s="17">
        <v>34200</v>
      </c>
      <c r="G147" s="17">
        <f t="shared" si="8"/>
        <v>135480</v>
      </c>
      <c r="H147" s="166">
        <f t="shared" si="9"/>
        <v>120</v>
      </c>
      <c r="I147" s="143"/>
      <c r="J147" s="297">
        <v>101280</v>
      </c>
    </row>
    <row r="148" spans="1:10" s="3" customFormat="1" ht="20.25" customHeight="1">
      <c r="A148" s="12"/>
      <c r="B148" s="16"/>
      <c r="C148" s="18">
        <v>2.2</v>
      </c>
      <c r="D148" s="14" t="s">
        <v>17</v>
      </c>
      <c r="E148" s="17">
        <v>15780</v>
      </c>
      <c r="F148" s="17">
        <v>2655</v>
      </c>
      <c r="G148" s="17">
        <f t="shared" si="8"/>
        <v>11940</v>
      </c>
      <c r="H148" s="166">
        <f t="shared" si="9"/>
        <v>3840</v>
      </c>
      <c r="I148" s="143"/>
      <c r="J148" s="297">
        <v>9285</v>
      </c>
    </row>
    <row r="149" spans="1:10" s="3" customFormat="1" ht="20.25" customHeight="1">
      <c r="A149" s="12"/>
      <c r="B149" s="19">
        <v>3</v>
      </c>
      <c r="C149" s="265" t="s">
        <v>23</v>
      </c>
      <c r="D149" s="266"/>
      <c r="E149" s="17"/>
      <c r="F149" s="17"/>
      <c r="G149" s="17"/>
      <c r="H149" s="166"/>
      <c r="I149" s="143"/>
      <c r="J149" s="297"/>
    </row>
    <row r="150" spans="1:10" s="3" customFormat="1" ht="20.25" customHeight="1">
      <c r="A150" s="12"/>
      <c r="B150" s="16"/>
      <c r="C150" s="18">
        <v>3.1</v>
      </c>
      <c r="D150" s="14" t="s">
        <v>23</v>
      </c>
      <c r="E150" s="17">
        <v>157700</v>
      </c>
      <c r="F150" s="17">
        <v>39420</v>
      </c>
      <c r="G150" s="17">
        <f t="shared" si="8"/>
        <v>157680</v>
      </c>
      <c r="H150" s="166">
        <f t="shared" si="9"/>
        <v>20</v>
      </c>
      <c r="I150" s="143"/>
      <c r="J150" s="297">
        <v>118260</v>
      </c>
    </row>
    <row r="151" spans="1:10" s="3" customFormat="1" ht="20.25" customHeight="1">
      <c r="A151" s="12"/>
      <c r="B151" s="16"/>
      <c r="C151" s="18">
        <v>3.2</v>
      </c>
      <c r="D151" s="14" t="s">
        <v>17</v>
      </c>
      <c r="E151" s="17">
        <v>62400</v>
      </c>
      <c r="F151" s="17">
        <v>15480</v>
      </c>
      <c r="G151" s="17">
        <f t="shared" si="8"/>
        <v>61920</v>
      </c>
      <c r="H151" s="166">
        <f t="shared" si="9"/>
        <v>480</v>
      </c>
      <c r="I151" s="143"/>
      <c r="J151" s="297">
        <v>46440</v>
      </c>
    </row>
    <row r="152" spans="1:10" s="3" customFormat="1" ht="20.25" customHeight="1">
      <c r="A152" s="12"/>
      <c r="B152" s="37">
        <v>4</v>
      </c>
      <c r="C152" s="46" t="s">
        <v>24</v>
      </c>
      <c r="D152" s="14"/>
      <c r="E152" s="17"/>
      <c r="F152" s="17"/>
      <c r="G152" s="17"/>
      <c r="H152" s="166"/>
      <c r="I152" s="143"/>
      <c r="J152" s="297"/>
    </row>
    <row r="153" spans="1:10" s="3" customFormat="1" ht="20.25" customHeight="1">
      <c r="A153" s="12"/>
      <c r="B153" s="32"/>
      <c r="C153" s="18">
        <v>4.1</v>
      </c>
      <c r="D153" s="14" t="s">
        <v>26</v>
      </c>
      <c r="E153" s="17">
        <v>0</v>
      </c>
      <c r="F153" s="17">
        <v>0</v>
      </c>
      <c r="G153" s="17">
        <f t="shared" si="8"/>
        <v>0</v>
      </c>
      <c r="H153" s="166">
        <f t="shared" si="9"/>
        <v>0</v>
      </c>
      <c r="I153" s="143"/>
      <c r="J153" s="297">
        <v>0</v>
      </c>
    </row>
    <row r="154" spans="1:10" s="3" customFormat="1" ht="20.25" customHeight="1">
      <c r="A154" s="12"/>
      <c r="B154" s="32"/>
      <c r="C154" s="18">
        <v>4.2</v>
      </c>
      <c r="D154" s="14" t="s">
        <v>65</v>
      </c>
      <c r="E154" s="17">
        <v>101300</v>
      </c>
      <c r="F154" s="17">
        <v>25500</v>
      </c>
      <c r="G154" s="17">
        <f t="shared" si="8"/>
        <v>101300</v>
      </c>
      <c r="H154" s="166">
        <f t="shared" si="9"/>
        <v>0</v>
      </c>
      <c r="I154" s="143"/>
      <c r="J154" s="297">
        <v>75800</v>
      </c>
    </row>
    <row r="155" spans="1:10" s="3" customFormat="1" ht="20.25" customHeight="1">
      <c r="A155" s="12"/>
      <c r="B155" s="32"/>
      <c r="C155" s="18">
        <v>4.3</v>
      </c>
      <c r="D155" s="14" t="s">
        <v>27</v>
      </c>
      <c r="E155" s="17">
        <v>4000</v>
      </c>
      <c r="F155" s="17">
        <v>0</v>
      </c>
      <c r="G155" s="17">
        <f t="shared" si="8"/>
        <v>3874</v>
      </c>
      <c r="H155" s="166">
        <f t="shared" si="9"/>
        <v>126</v>
      </c>
      <c r="I155" s="143"/>
      <c r="J155" s="297">
        <v>3874</v>
      </c>
    </row>
    <row r="156" spans="1:10" s="3" customFormat="1" ht="20.25" customHeight="1">
      <c r="A156" s="12"/>
      <c r="B156" s="32"/>
      <c r="C156" s="18">
        <v>4.4</v>
      </c>
      <c r="D156" s="14" t="s">
        <v>28</v>
      </c>
      <c r="E156" s="17">
        <v>114000</v>
      </c>
      <c r="F156" s="17">
        <v>45147</v>
      </c>
      <c r="G156" s="17">
        <f t="shared" si="8"/>
        <v>113824.5</v>
      </c>
      <c r="H156" s="166">
        <f t="shared" si="9"/>
        <v>175.5</v>
      </c>
      <c r="I156" s="143"/>
      <c r="J156" s="297">
        <v>68677.5</v>
      </c>
    </row>
    <row r="157" spans="1:10" s="3" customFormat="1" ht="20.25" customHeight="1">
      <c r="A157" s="12"/>
      <c r="B157" s="32"/>
      <c r="C157" s="18">
        <v>4.5</v>
      </c>
      <c r="D157" s="14" t="s">
        <v>108</v>
      </c>
      <c r="E157" s="17">
        <v>224000</v>
      </c>
      <c r="F157" s="17">
        <v>0</v>
      </c>
      <c r="G157" s="17">
        <f t="shared" si="8"/>
        <v>0</v>
      </c>
      <c r="H157" s="166">
        <f t="shared" si="9"/>
        <v>224000</v>
      </c>
      <c r="I157" s="143"/>
      <c r="J157" s="297">
        <v>0</v>
      </c>
    </row>
    <row r="158" spans="1:10" s="3" customFormat="1" ht="20.25" customHeight="1">
      <c r="A158" s="12"/>
      <c r="B158" s="32"/>
      <c r="C158" s="18">
        <v>4.6</v>
      </c>
      <c r="D158" s="14" t="s">
        <v>125</v>
      </c>
      <c r="E158" s="17">
        <v>5000</v>
      </c>
      <c r="F158" s="17">
        <v>0</v>
      </c>
      <c r="G158" s="17">
        <f t="shared" si="8"/>
        <v>0</v>
      </c>
      <c r="H158" s="166">
        <f t="shared" si="9"/>
        <v>5000</v>
      </c>
      <c r="I158" s="143"/>
      <c r="J158" s="297">
        <v>0</v>
      </c>
    </row>
    <row r="159" spans="1:10" s="3" customFormat="1" ht="20.25" customHeight="1">
      <c r="A159" s="12"/>
      <c r="B159" s="32"/>
      <c r="C159" s="18">
        <v>4.7</v>
      </c>
      <c r="D159" s="14" t="s">
        <v>126</v>
      </c>
      <c r="E159" s="17">
        <v>10000</v>
      </c>
      <c r="F159" s="17">
        <v>0</v>
      </c>
      <c r="G159" s="17">
        <f t="shared" si="8"/>
        <v>0</v>
      </c>
      <c r="H159" s="166">
        <f t="shared" si="9"/>
        <v>10000</v>
      </c>
      <c r="I159" s="143"/>
      <c r="J159" s="297">
        <v>0</v>
      </c>
    </row>
    <row r="160" spans="1:10" s="11" customFormat="1" ht="20.25" customHeight="1">
      <c r="A160" s="12"/>
      <c r="B160" s="37">
        <v>5</v>
      </c>
      <c r="C160" s="46" t="s">
        <v>31</v>
      </c>
      <c r="D160" s="14"/>
      <c r="E160" s="17"/>
      <c r="F160" s="17"/>
      <c r="G160" s="17"/>
      <c r="H160" s="166"/>
      <c r="I160" s="143"/>
      <c r="J160" s="297"/>
    </row>
    <row r="161" spans="1:10" s="11" customFormat="1" ht="20.25" customHeight="1">
      <c r="A161" s="12"/>
      <c r="B161" s="32"/>
      <c r="C161" s="18">
        <v>5.1</v>
      </c>
      <c r="D161" s="14" t="s">
        <v>32</v>
      </c>
      <c r="E161" s="17">
        <v>20000</v>
      </c>
      <c r="F161" s="17">
        <v>0</v>
      </c>
      <c r="G161" s="17">
        <f t="shared" si="8"/>
        <v>12600</v>
      </c>
      <c r="H161" s="166">
        <f t="shared" si="9"/>
        <v>7400</v>
      </c>
      <c r="I161" s="143"/>
      <c r="J161" s="297">
        <v>12600</v>
      </c>
    </row>
    <row r="162" spans="1:10" s="11" customFormat="1" ht="20.25" customHeight="1">
      <c r="A162" s="12"/>
      <c r="B162" s="32"/>
      <c r="C162" s="18">
        <v>5.2</v>
      </c>
      <c r="D162" s="14" t="s">
        <v>74</v>
      </c>
      <c r="E162" s="17">
        <v>10000</v>
      </c>
      <c r="F162" s="17">
        <v>7990</v>
      </c>
      <c r="G162" s="17">
        <f t="shared" si="8"/>
        <v>7990</v>
      </c>
      <c r="H162" s="166">
        <f t="shared" si="9"/>
        <v>2010</v>
      </c>
      <c r="I162" s="143"/>
      <c r="J162" s="297">
        <v>0</v>
      </c>
    </row>
    <row r="163" spans="1:10" s="11" customFormat="1" ht="20.25" customHeight="1">
      <c r="A163" s="12"/>
      <c r="B163" s="32"/>
      <c r="C163" s="18">
        <v>5.3</v>
      </c>
      <c r="D163" s="14" t="s">
        <v>66</v>
      </c>
      <c r="E163" s="17">
        <v>30000</v>
      </c>
      <c r="F163" s="17">
        <v>0</v>
      </c>
      <c r="G163" s="17">
        <f t="shared" si="8"/>
        <v>4784</v>
      </c>
      <c r="H163" s="166">
        <f t="shared" si="9"/>
        <v>25216</v>
      </c>
      <c r="I163" s="143"/>
      <c r="J163" s="297">
        <v>4784</v>
      </c>
    </row>
    <row r="164" spans="1:10" s="11" customFormat="1" ht="21" customHeight="1">
      <c r="A164" s="12"/>
      <c r="B164" s="37">
        <v>6</v>
      </c>
      <c r="C164" s="46" t="s">
        <v>34</v>
      </c>
      <c r="D164" s="14"/>
      <c r="E164" s="17"/>
      <c r="F164" s="17"/>
      <c r="G164" s="17"/>
      <c r="H164" s="166"/>
      <c r="I164" s="143"/>
      <c r="J164" s="297"/>
    </row>
    <row r="165" spans="1:10" s="1" customFormat="1" ht="23.25" customHeight="1">
      <c r="A165" s="12"/>
      <c r="B165" s="32"/>
      <c r="C165" s="18">
        <v>6.1</v>
      </c>
      <c r="D165" s="14" t="s">
        <v>35</v>
      </c>
      <c r="E165" s="17">
        <v>120000</v>
      </c>
      <c r="F165" s="17">
        <v>0</v>
      </c>
      <c r="G165" s="17">
        <f t="shared" si="8"/>
        <v>107691</v>
      </c>
      <c r="H165" s="166">
        <f t="shared" si="9"/>
        <v>12309</v>
      </c>
      <c r="I165" s="143"/>
      <c r="J165" s="295">
        <v>107691</v>
      </c>
    </row>
    <row r="166" spans="1:10" s="3" customFormat="1" ht="21" customHeight="1">
      <c r="A166" s="12"/>
      <c r="B166" s="32"/>
      <c r="C166" s="18">
        <v>6.2</v>
      </c>
      <c r="D166" s="14" t="s">
        <v>40</v>
      </c>
      <c r="E166" s="17">
        <v>80000</v>
      </c>
      <c r="F166" s="17">
        <v>29500</v>
      </c>
      <c r="G166" s="17">
        <f t="shared" si="8"/>
        <v>79094</v>
      </c>
      <c r="H166" s="166">
        <f t="shared" si="9"/>
        <v>906</v>
      </c>
      <c r="I166" s="143"/>
      <c r="J166" s="297">
        <v>49594</v>
      </c>
    </row>
    <row r="167" spans="1:10" s="3" customFormat="1" ht="21" customHeight="1">
      <c r="A167" s="29"/>
      <c r="B167" s="42" t="s">
        <v>144</v>
      </c>
      <c r="C167" s="227" t="s">
        <v>48</v>
      </c>
      <c r="D167" s="41"/>
      <c r="E167" s="151"/>
      <c r="F167" s="182"/>
      <c r="G167" s="17"/>
      <c r="H167" s="166"/>
      <c r="I167" s="143"/>
      <c r="J167" s="297"/>
    </row>
    <row r="168" spans="1:10" s="3" customFormat="1" ht="21" customHeight="1">
      <c r="A168" s="29"/>
      <c r="B168" s="62"/>
      <c r="C168" s="38" t="s">
        <v>145</v>
      </c>
      <c r="D168" s="41" t="s">
        <v>131</v>
      </c>
      <c r="E168" s="151">
        <v>0</v>
      </c>
      <c r="F168" s="182">
        <v>0</v>
      </c>
      <c r="G168" s="17">
        <f t="shared" si="8"/>
        <v>0</v>
      </c>
      <c r="H168" s="166">
        <f t="shared" si="9"/>
        <v>0</v>
      </c>
      <c r="I168" s="143"/>
      <c r="J168" s="297">
        <v>0</v>
      </c>
    </row>
    <row r="169" spans="1:10" s="3" customFormat="1" ht="21" customHeight="1">
      <c r="A169" s="29"/>
      <c r="B169" s="62"/>
      <c r="C169" s="38" t="s">
        <v>150</v>
      </c>
      <c r="D169" s="41" t="s">
        <v>132</v>
      </c>
      <c r="E169" s="151">
        <v>15000</v>
      </c>
      <c r="F169" s="218">
        <v>0</v>
      </c>
      <c r="G169" s="17">
        <f t="shared" si="8"/>
        <v>11000</v>
      </c>
      <c r="H169" s="166">
        <f t="shared" si="9"/>
        <v>4000</v>
      </c>
      <c r="I169" s="143"/>
      <c r="J169" s="297">
        <v>11000</v>
      </c>
    </row>
    <row r="170" spans="1:10" s="3" customFormat="1" ht="21" customHeight="1">
      <c r="A170" s="29"/>
      <c r="B170" s="62"/>
      <c r="C170" s="38"/>
      <c r="D170" s="41"/>
      <c r="E170" s="151"/>
      <c r="F170" s="182"/>
      <c r="G170" s="182"/>
      <c r="H170" s="177"/>
      <c r="I170" s="143"/>
      <c r="J170" s="297"/>
    </row>
    <row r="171" spans="1:10" s="3" customFormat="1" ht="21" customHeight="1">
      <c r="A171" s="29"/>
      <c r="B171" s="62"/>
      <c r="C171" s="38"/>
      <c r="D171" s="41"/>
      <c r="E171" s="151"/>
      <c r="F171" s="182"/>
      <c r="G171" s="182"/>
      <c r="H171" s="177"/>
      <c r="I171" s="143"/>
      <c r="J171" s="297"/>
    </row>
    <row r="172" spans="1:10" s="3" customFormat="1" ht="21" customHeight="1">
      <c r="A172" s="29"/>
      <c r="B172" s="62"/>
      <c r="C172" s="38"/>
      <c r="D172" s="41"/>
      <c r="E172" s="151"/>
      <c r="F172" s="182"/>
      <c r="G172" s="182"/>
      <c r="H172" s="177"/>
      <c r="I172" s="143"/>
      <c r="J172" s="297"/>
    </row>
    <row r="173" spans="1:10" s="3" customFormat="1" ht="21" customHeight="1">
      <c r="A173" s="29"/>
      <c r="B173" s="62"/>
      <c r="C173" s="38"/>
      <c r="D173" s="41"/>
      <c r="E173" s="151"/>
      <c r="F173" s="182"/>
      <c r="G173" s="182"/>
      <c r="H173" s="177"/>
      <c r="I173" s="143"/>
      <c r="J173" s="297"/>
    </row>
    <row r="174" spans="1:10" s="2" customFormat="1" ht="21" customHeight="1">
      <c r="A174" s="63"/>
      <c r="B174" s="64"/>
      <c r="C174" s="65"/>
      <c r="D174" s="66"/>
      <c r="E174" s="152"/>
      <c r="F174" s="183"/>
      <c r="G174" s="183"/>
      <c r="H174" s="179"/>
      <c r="I174" s="153"/>
      <c r="J174" s="193"/>
    </row>
    <row r="175" spans="1:10" s="55" customFormat="1" ht="21" customHeight="1" thickBot="1">
      <c r="A175" s="57"/>
      <c r="B175" s="76"/>
      <c r="C175" s="77"/>
      <c r="D175" s="36" t="s">
        <v>76</v>
      </c>
      <c r="E175" s="154">
        <f>SUM(E143:E174)</f>
        <v>1978080</v>
      </c>
      <c r="F175" s="154">
        <f>SUM(F143:F174)</f>
        <v>425939</v>
      </c>
      <c r="G175" s="154">
        <f>SUM(G143:G174)</f>
        <v>1653652.8</v>
      </c>
      <c r="H175" s="154">
        <f>SUM(H143:H174)</f>
        <v>324427.19999999995</v>
      </c>
      <c r="I175" s="155"/>
      <c r="J175" s="286">
        <f>SUM(J143:J174)</f>
        <v>1227713.8</v>
      </c>
    </row>
    <row r="176" spans="1:10" s="3" customFormat="1" ht="21" customHeight="1" thickTop="1">
      <c r="A176" s="7"/>
      <c r="B176" s="40"/>
      <c r="C176" s="56"/>
      <c r="D176" s="35"/>
      <c r="E176" s="184"/>
      <c r="F176" s="184"/>
      <c r="G176" s="184"/>
      <c r="H176" s="184"/>
      <c r="I176" s="156"/>
      <c r="J176" s="297"/>
    </row>
    <row r="177" spans="1:10" s="3" customFormat="1" ht="21" customHeight="1">
      <c r="A177" s="7"/>
      <c r="B177" s="40"/>
      <c r="C177" s="56"/>
      <c r="D177" s="35"/>
      <c r="E177" s="184"/>
      <c r="F177" s="184"/>
      <c r="G177" s="184"/>
      <c r="H177" s="184"/>
      <c r="I177" s="156"/>
      <c r="J177" s="297"/>
    </row>
    <row r="178" spans="1:10" s="3" customFormat="1" ht="21" customHeight="1">
      <c r="A178" s="7"/>
      <c r="B178" s="40"/>
      <c r="C178" s="56"/>
      <c r="D178" s="35"/>
      <c r="E178" s="184"/>
      <c r="F178" s="184"/>
      <c r="G178" s="184"/>
      <c r="H178" s="184"/>
      <c r="I178" s="156"/>
      <c r="J178" s="297"/>
    </row>
    <row r="179" spans="1:10" s="3" customFormat="1" ht="21" customHeight="1">
      <c r="A179" s="7"/>
      <c r="B179" s="40"/>
      <c r="C179" s="56"/>
      <c r="D179" s="35"/>
      <c r="E179" s="184"/>
      <c r="F179" s="184"/>
      <c r="G179" s="184"/>
      <c r="H179" s="184"/>
      <c r="I179" s="156"/>
      <c r="J179" s="297"/>
    </row>
    <row r="180" spans="1:10" s="3" customFormat="1" ht="21" customHeight="1">
      <c r="A180" s="7"/>
      <c r="B180" s="40"/>
      <c r="C180" s="56"/>
      <c r="D180" s="35"/>
      <c r="E180" s="184"/>
      <c r="F180" s="184"/>
      <c r="G180" s="184"/>
      <c r="H180" s="184"/>
      <c r="I180" s="156"/>
      <c r="J180" s="297"/>
    </row>
    <row r="181" spans="1:10" s="3" customFormat="1" ht="21" customHeight="1">
      <c r="A181" s="7"/>
      <c r="B181" s="40"/>
      <c r="C181" s="56"/>
      <c r="D181" s="35"/>
      <c r="E181" s="184"/>
      <c r="F181" s="184"/>
      <c r="G181" s="184"/>
      <c r="H181" s="184"/>
      <c r="I181" s="156"/>
      <c r="J181" s="297"/>
    </row>
    <row r="182" spans="1:10" s="3" customFormat="1" ht="21" customHeight="1">
      <c r="A182" s="7"/>
      <c r="B182" s="40"/>
      <c r="C182" s="56"/>
      <c r="D182" s="35"/>
      <c r="E182" s="184"/>
      <c r="F182" s="184"/>
      <c r="G182" s="184"/>
      <c r="H182" s="184"/>
      <c r="I182" s="156"/>
      <c r="J182" s="297"/>
    </row>
    <row r="183" spans="1:10" s="3" customFormat="1" ht="21" customHeight="1">
      <c r="A183" s="7"/>
      <c r="B183" s="40"/>
      <c r="C183" s="56"/>
      <c r="D183" s="35"/>
      <c r="E183" s="184"/>
      <c r="F183" s="184"/>
      <c r="G183" s="184"/>
      <c r="H183" s="184"/>
      <c r="I183" s="156"/>
      <c r="J183" s="297"/>
    </row>
    <row r="184" spans="1:10" s="3" customFormat="1" ht="21" customHeight="1">
      <c r="A184" s="7"/>
      <c r="B184" s="40"/>
      <c r="C184" s="56"/>
      <c r="D184" s="35"/>
      <c r="E184" s="184"/>
      <c r="F184" s="184"/>
      <c r="G184" s="184"/>
      <c r="H184" s="184"/>
      <c r="I184" s="156"/>
      <c r="J184" s="297"/>
    </row>
    <row r="185" spans="1:10" s="3" customFormat="1" ht="21" customHeight="1">
      <c r="A185" s="7"/>
      <c r="B185" s="40"/>
      <c r="C185" s="56"/>
      <c r="D185" s="35"/>
      <c r="E185" s="184"/>
      <c r="F185" s="184"/>
      <c r="G185" s="184"/>
      <c r="H185" s="184"/>
      <c r="I185" s="156"/>
      <c r="J185" s="297"/>
    </row>
    <row r="186" spans="1:10" s="55" customFormat="1" ht="20.25" customHeight="1">
      <c r="A186" s="99" t="s">
        <v>127</v>
      </c>
      <c r="B186" s="100"/>
      <c r="C186" s="100"/>
      <c r="D186" s="100"/>
      <c r="E186" s="157"/>
      <c r="F186" s="157"/>
      <c r="G186" s="157"/>
      <c r="H186" s="185"/>
      <c r="I186" s="158"/>
      <c r="J186" s="296"/>
    </row>
    <row r="187" spans="1:10" s="3" customFormat="1" ht="20.25" customHeight="1">
      <c r="A187" s="58" t="s">
        <v>11</v>
      </c>
      <c r="B187" s="95" t="s">
        <v>12</v>
      </c>
      <c r="C187" s="60"/>
      <c r="D187" s="61"/>
      <c r="E187" s="141"/>
      <c r="F187" s="141"/>
      <c r="G187" s="141"/>
      <c r="H187" s="176"/>
      <c r="I187" s="142"/>
      <c r="J187" s="297"/>
    </row>
    <row r="188" spans="1:10" s="3" customFormat="1" ht="20.25" customHeight="1">
      <c r="A188" s="12"/>
      <c r="B188" s="13" t="s">
        <v>13</v>
      </c>
      <c r="C188" s="46" t="s">
        <v>14</v>
      </c>
      <c r="D188" s="14"/>
      <c r="E188" s="17"/>
      <c r="F188" s="17"/>
      <c r="G188" s="17"/>
      <c r="H188" s="178"/>
      <c r="I188" s="143"/>
      <c r="J188" s="297"/>
    </row>
    <row r="189" spans="1:10" s="3" customFormat="1" ht="20.25" customHeight="1">
      <c r="A189" s="12"/>
      <c r="B189" s="16"/>
      <c r="C189" s="18">
        <v>1.1</v>
      </c>
      <c r="D189" s="14" t="s">
        <v>16</v>
      </c>
      <c r="E189" s="17">
        <v>507220</v>
      </c>
      <c r="F189" s="17">
        <v>122940</v>
      </c>
      <c r="G189" s="17">
        <f aca="true" t="shared" si="10" ref="G189:G221">F189+J189</f>
        <v>484740</v>
      </c>
      <c r="H189" s="166">
        <f aca="true" t="shared" si="11" ref="H189:H221">E189-G189</f>
        <v>22480</v>
      </c>
      <c r="I189" s="143"/>
      <c r="J189" s="297">
        <v>361800</v>
      </c>
    </row>
    <row r="190" spans="1:10" s="3" customFormat="1" ht="20.25" customHeight="1">
      <c r="A190" s="12"/>
      <c r="B190" s="16"/>
      <c r="C190" s="18">
        <v>1.2</v>
      </c>
      <c r="D190" s="14" t="s">
        <v>17</v>
      </c>
      <c r="E190" s="17">
        <v>39540</v>
      </c>
      <c r="F190" s="17">
        <v>7635</v>
      </c>
      <c r="G190" s="17">
        <f t="shared" si="10"/>
        <v>33540</v>
      </c>
      <c r="H190" s="166">
        <f t="shared" si="11"/>
        <v>6000</v>
      </c>
      <c r="I190" s="143"/>
      <c r="J190" s="297">
        <v>25905</v>
      </c>
    </row>
    <row r="191" spans="1:10" s="3" customFormat="1" ht="20.25" customHeight="1">
      <c r="A191" s="12"/>
      <c r="B191" s="16"/>
      <c r="C191" s="18">
        <v>1.3</v>
      </c>
      <c r="D191" s="14" t="s">
        <v>167</v>
      </c>
      <c r="E191" s="17">
        <v>19100</v>
      </c>
      <c r="F191" s="17">
        <v>19017</v>
      </c>
      <c r="G191" s="17">
        <f t="shared" si="10"/>
        <v>19017</v>
      </c>
      <c r="H191" s="166">
        <f t="shared" si="11"/>
        <v>83</v>
      </c>
      <c r="I191" s="143"/>
      <c r="J191" s="297">
        <v>0</v>
      </c>
    </row>
    <row r="192" spans="1:10" s="3" customFormat="1" ht="20.25" customHeight="1">
      <c r="A192" s="12"/>
      <c r="B192" s="19">
        <v>2</v>
      </c>
      <c r="C192" s="265" t="s">
        <v>23</v>
      </c>
      <c r="D192" s="266"/>
      <c r="E192" s="17"/>
      <c r="F192" s="17"/>
      <c r="G192" s="17"/>
      <c r="H192" s="166"/>
      <c r="I192" s="143"/>
      <c r="J192" s="297"/>
    </row>
    <row r="193" spans="1:10" s="3" customFormat="1" ht="20.25" customHeight="1">
      <c r="A193" s="12"/>
      <c r="B193" s="16"/>
      <c r="C193" s="18">
        <v>3.1</v>
      </c>
      <c r="D193" s="14" t="s">
        <v>23</v>
      </c>
      <c r="E193" s="17">
        <v>225680</v>
      </c>
      <c r="F193" s="17">
        <v>56400</v>
      </c>
      <c r="G193" s="17">
        <f t="shared" si="10"/>
        <v>225600</v>
      </c>
      <c r="H193" s="166">
        <f t="shared" si="11"/>
        <v>80</v>
      </c>
      <c r="I193" s="143"/>
      <c r="J193" s="297">
        <v>169200</v>
      </c>
    </row>
    <row r="194" spans="1:10" s="3" customFormat="1" ht="20.25" customHeight="1">
      <c r="A194" s="12"/>
      <c r="B194" s="16"/>
      <c r="C194" s="18">
        <v>3.2</v>
      </c>
      <c r="D194" s="14" t="s">
        <v>17</v>
      </c>
      <c r="E194" s="17">
        <v>106760</v>
      </c>
      <c r="F194" s="17">
        <v>26460</v>
      </c>
      <c r="G194" s="17">
        <f t="shared" si="10"/>
        <v>105840</v>
      </c>
      <c r="H194" s="166">
        <f t="shared" si="11"/>
        <v>920</v>
      </c>
      <c r="I194" s="143"/>
      <c r="J194" s="297">
        <v>79380</v>
      </c>
    </row>
    <row r="195" spans="1:10" s="3" customFormat="1" ht="20.25" customHeight="1">
      <c r="A195" s="12"/>
      <c r="B195" s="13">
        <v>3</v>
      </c>
      <c r="C195" s="46" t="s">
        <v>24</v>
      </c>
      <c r="D195" s="14"/>
      <c r="E195" s="17"/>
      <c r="F195" s="17"/>
      <c r="G195" s="17"/>
      <c r="H195" s="166"/>
      <c r="I195" s="143"/>
      <c r="J195" s="297"/>
    </row>
    <row r="196" spans="1:10" s="3" customFormat="1" ht="20.25" customHeight="1">
      <c r="A196" s="12"/>
      <c r="B196" s="16"/>
      <c r="C196" s="18">
        <v>3.1</v>
      </c>
      <c r="D196" s="14" t="s">
        <v>26</v>
      </c>
      <c r="E196" s="17">
        <v>5000</v>
      </c>
      <c r="F196" s="17">
        <v>0</v>
      </c>
      <c r="G196" s="17">
        <f t="shared" si="10"/>
        <v>0</v>
      </c>
      <c r="H196" s="166">
        <f t="shared" si="11"/>
        <v>5000</v>
      </c>
      <c r="I196" s="143"/>
      <c r="J196" s="297">
        <v>0</v>
      </c>
    </row>
    <row r="197" spans="1:10" s="3" customFormat="1" ht="20.25" customHeight="1">
      <c r="A197" s="12"/>
      <c r="B197" s="16"/>
      <c r="C197" s="18">
        <v>3.2</v>
      </c>
      <c r="D197" s="14" t="s">
        <v>65</v>
      </c>
      <c r="E197" s="17">
        <v>15000</v>
      </c>
      <c r="F197" s="17">
        <v>0</v>
      </c>
      <c r="G197" s="17">
        <f t="shared" si="10"/>
        <v>0</v>
      </c>
      <c r="H197" s="166">
        <f t="shared" si="11"/>
        <v>15000</v>
      </c>
      <c r="I197" s="143"/>
      <c r="J197" s="297">
        <v>0</v>
      </c>
    </row>
    <row r="198" spans="1:10" s="3" customFormat="1" ht="20.25" customHeight="1">
      <c r="A198" s="12"/>
      <c r="B198" s="16"/>
      <c r="C198" s="18">
        <v>3.3</v>
      </c>
      <c r="D198" s="14" t="s">
        <v>27</v>
      </c>
      <c r="E198" s="17">
        <v>10000</v>
      </c>
      <c r="F198" s="17">
        <v>1302.5</v>
      </c>
      <c r="G198" s="17">
        <f t="shared" si="10"/>
        <v>5240</v>
      </c>
      <c r="H198" s="166">
        <f t="shared" si="11"/>
        <v>4760</v>
      </c>
      <c r="I198" s="143"/>
      <c r="J198" s="297">
        <v>3937.5</v>
      </c>
    </row>
    <row r="199" spans="1:10" s="3" customFormat="1" ht="20.25" customHeight="1">
      <c r="A199" s="12"/>
      <c r="B199" s="16"/>
      <c r="C199" s="18">
        <v>3.4</v>
      </c>
      <c r="D199" s="14" t="s">
        <v>28</v>
      </c>
      <c r="E199" s="17">
        <v>40000</v>
      </c>
      <c r="F199" s="17">
        <v>4640</v>
      </c>
      <c r="G199" s="17">
        <f t="shared" si="10"/>
        <v>30135</v>
      </c>
      <c r="H199" s="166">
        <f t="shared" si="11"/>
        <v>9865</v>
      </c>
      <c r="I199" s="143"/>
      <c r="J199" s="297">
        <v>25495</v>
      </c>
    </row>
    <row r="200" spans="1:10" s="3" customFormat="1" ht="20.25" customHeight="1">
      <c r="A200" s="12"/>
      <c r="B200" s="16"/>
      <c r="C200" s="18">
        <v>3.5</v>
      </c>
      <c r="D200" s="14" t="s">
        <v>108</v>
      </c>
      <c r="E200" s="17">
        <v>163000</v>
      </c>
      <c r="F200" s="17">
        <v>0</v>
      </c>
      <c r="G200" s="17">
        <f t="shared" si="10"/>
        <v>0</v>
      </c>
      <c r="H200" s="166">
        <f t="shared" si="11"/>
        <v>163000</v>
      </c>
      <c r="I200" s="143"/>
      <c r="J200" s="297">
        <v>0</v>
      </c>
    </row>
    <row r="201" spans="1:10" s="3" customFormat="1" ht="20.25" customHeight="1">
      <c r="A201" s="12"/>
      <c r="B201" s="13">
        <v>4</v>
      </c>
      <c r="C201" s="46" t="s">
        <v>31</v>
      </c>
      <c r="D201" s="14"/>
      <c r="E201" s="17"/>
      <c r="F201" s="17"/>
      <c r="G201" s="17"/>
      <c r="H201" s="166"/>
      <c r="I201" s="143"/>
      <c r="J201" s="297"/>
    </row>
    <row r="202" spans="1:10" s="3" customFormat="1" ht="20.25" customHeight="1">
      <c r="A202" s="12"/>
      <c r="B202" s="16"/>
      <c r="C202" s="18">
        <v>4.1</v>
      </c>
      <c r="D202" s="14" t="s">
        <v>32</v>
      </c>
      <c r="E202" s="17">
        <v>20000</v>
      </c>
      <c r="F202" s="17">
        <v>0</v>
      </c>
      <c r="G202" s="17">
        <f t="shared" si="10"/>
        <v>0</v>
      </c>
      <c r="H202" s="166">
        <f t="shared" si="11"/>
        <v>20000</v>
      </c>
      <c r="I202" s="143"/>
      <c r="J202" s="297">
        <v>0</v>
      </c>
    </row>
    <row r="203" spans="1:10" s="3" customFormat="1" ht="20.25" customHeight="1">
      <c r="A203" s="12"/>
      <c r="B203" s="16"/>
      <c r="C203" s="18">
        <v>4.2</v>
      </c>
      <c r="D203" s="14" t="s">
        <v>56</v>
      </c>
      <c r="E203" s="17">
        <v>300000</v>
      </c>
      <c r="F203" s="17">
        <v>11764</v>
      </c>
      <c r="G203" s="17">
        <f t="shared" si="10"/>
        <v>60074</v>
      </c>
      <c r="H203" s="166">
        <f t="shared" si="11"/>
        <v>239926</v>
      </c>
      <c r="I203" s="143"/>
      <c r="J203" s="297">
        <v>48310</v>
      </c>
    </row>
    <row r="204" spans="1:10" s="11" customFormat="1" ht="20.25" customHeight="1">
      <c r="A204" s="12"/>
      <c r="B204" s="16"/>
      <c r="C204" s="18">
        <v>4.3</v>
      </c>
      <c r="D204" s="14" t="s">
        <v>66</v>
      </c>
      <c r="E204" s="17">
        <v>50000</v>
      </c>
      <c r="F204" s="17">
        <v>10000</v>
      </c>
      <c r="G204" s="17">
        <f t="shared" si="10"/>
        <v>33280</v>
      </c>
      <c r="H204" s="166">
        <f t="shared" si="11"/>
        <v>16720</v>
      </c>
      <c r="I204" s="143"/>
      <c r="J204" s="297">
        <v>23280</v>
      </c>
    </row>
    <row r="205" spans="1:10" s="11" customFormat="1" ht="20.25" customHeight="1">
      <c r="A205" s="12"/>
      <c r="B205" s="13">
        <v>5</v>
      </c>
      <c r="C205" s="46" t="s">
        <v>34</v>
      </c>
      <c r="D205" s="14"/>
      <c r="E205" s="17"/>
      <c r="F205" s="17"/>
      <c r="G205" s="17"/>
      <c r="H205" s="166"/>
      <c r="I205" s="143"/>
      <c r="J205" s="297"/>
    </row>
    <row r="206" spans="1:10" s="11" customFormat="1" ht="20.25" customHeight="1">
      <c r="A206" s="12"/>
      <c r="B206" s="16"/>
      <c r="C206" s="18">
        <v>5.1</v>
      </c>
      <c r="D206" s="14" t="s">
        <v>35</v>
      </c>
      <c r="E206" s="17">
        <v>30000</v>
      </c>
      <c r="F206" s="17">
        <v>0</v>
      </c>
      <c r="G206" s="17">
        <f t="shared" si="10"/>
        <v>22481</v>
      </c>
      <c r="H206" s="166">
        <f t="shared" si="11"/>
        <v>7519</v>
      </c>
      <c r="I206" s="143"/>
      <c r="J206" s="297">
        <v>22481</v>
      </c>
    </row>
    <row r="207" spans="1:10" s="1" customFormat="1" ht="20.25" customHeight="1">
      <c r="A207" s="12"/>
      <c r="B207" s="16"/>
      <c r="C207" s="18">
        <v>5.2</v>
      </c>
      <c r="D207" s="14" t="s">
        <v>36</v>
      </c>
      <c r="E207" s="17">
        <v>110000</v>
      </c>
      <c r="F207" s="17">
        <v>11980</v>
      </c>
      <c r="G207" s="17">
        <f t="shared" si="10"/>
        <v>51885</v>
      </c>
      <c r="H207" s="166">
        <f t="shared" si="11"/>
        <v>58115</v>
      </c>
      <c r="I207" s="143"/>
      <c r="J207" s="295">
        <v>39905</v>
      </c>
    </row>
    <row r="208" spans="1:10" s="11" customFormat="1" ht="20.25" customHeight="1">
      <c r="A208" s="12"/>
      <c r="B208" s="16"/>
      <c r="C208" s="18">
        <v>5.3</v>
      </c>
      <c r="D208" s="14" t="s">
        <v>38</v>
      </c>
      <c r="E208" s="17">
        <v>70000</v>
      </c>
      <c r="F208" s="17">
        <v>22835</v>
      </c>
      <c r="G208" s="17">
        <f t="shared" si="10"/>
        <v>69376</v>
      </c>
      <c r="H208" s="166">
        <f t="shared" si="11"/>
        <v>624</v>
      </c>
      <c r="I208" s="143"/>
      <c r="J208" s="297">
        <v>46541</v>
      </c>
    </row>
    <row r="209" spans="1:10" s="3" customFormat="1" ht="20.25" customHeight="1">
      <c r="A209" s="12"/>
      <c r="B209" s="16"/>
      <c r="C209" s="18">
        <v>5.4</v>
      </c>
      <c r="D209" s="112" t="s">
        <v>54</v>
      </c>
      <c r="E209" s="17">
        <v>35000</v>
      </c>
      <c r="F209" s="17">
        <v>0</v>
      </c>
      <c r="G209" s="17">
        <f t="shared" si="10"/>
        <v>19730</v>
      </c>
      <c r="H209" s="166">
        <f t="shared" si="11"/>
        <v>15270</v>
      </c>
      <c r="I209" s="143"/>
      <c r="J209" s="297">
        <v>19730</v>
      </c>
    </row>
    <row r="210" spans="1:10" s="3" customFormat="1" ht="20.25" customHeight="1">
      <c r="A210" s="12"/>
      <c r="B210" s="16"/>
      <c r="C210" s="18">
        <v>5.5</v>
      </c>
      <c r="D210" s="14" t="s">
        <v>128</v>
      </c>
      <c r="E210" s="17">
        <v>150000</v>
      </c>
      <c r="F210" s="17">
        <v>60620</v>
      </c>
      <c r="G210" s="17">
        <f t="shared" si="10"/>
        <v>142188</v>
      </c>
      <c r="H210" s="166">
        <f t="shared" si="11"/>
        <v>7812</v>
      </c>
      <c r="I210" s="143"/>
      <c r="J210" s="297">
        <v>81568</v>
      </c>
    </row>
    <row r="211" spans="1:10" s="3" customFormat="1" ht="20.25" customHeight="1">
      <c r="A211" s="12"/>
      <c r="B211" s="16"/>
      <c r="C211" s="18">
        <v>5.6</v>
      </c>
      <c r="D211" s="14" t="s">
        <v>164</v>
      </c>
      <c r="E211" s="17">
        <v>16000</v>
      </c>
      <c r="F211" s="17">
        <v>0</v>
      </c>
      <c r="G211" s="17">
        <f t="shared" si="10"/>
        <v>13600</v>
      </c>
      <c r="H211" s="166">
        <f t="shared" si="11"/>
        <v>2400</v>
      </c>
      <c r="I211" s="143"/>
      <c r="J211" s="297">
        <v>13600</v>
      </c>
    </row>
    <row r="212" spans="1:10" s="3" customFormat="1" ht="20.25" customHeight="1">
      <c r="A212" s="12"/>
      <c r="B212" s="38" t="s">
        <v>58</v>
      </c>
      <c r="C212" s="225" t="s">
        <v>57</v>
      </c>
      <c r="D212" s="14"/>
      <c r="E212" s="17"/>
      <c r="F212" s="17"/>
      <c r="G212" s="17"/>
      <c r="H212" s="166"/>
      <c r="I212" s="143"/>
      <c r="J212" s="297"/>
    </row>
    <row r="213" spans="1:10" s="3" customFormat="1" ht="20.25" customHeight="1">
      <c r="A213" s="12"/>
      <c r="B213" s="22"/>
      <c r="C213" s="18">
        <v>6.1</v>
      </c>
      <c r="D213" s="23" t="s">
        <v>151</v>
      </c>
      <c r="E213" s="17">
        <v>545000</v>
      </c>
      <c r="F213" s="17">
        <v>244787.11</v>
      </c>
      <c r="G213" s="17">
        <f t="shared" si="10"/>
        <v>543246.49</v>
      </c>
      <c r="H213" s="166">
        <f t="shared" si="11"/>
        <v>1753.5100000000093</v>
      </c>
      <c r="I213" s="143"/>
      <c r="J213" s="297">
        <v>298459.38</v>
      </c>
    </row>
    <row r="214" spans="1:10" s="3" customFormat="1" ht="20.25" customHeight="1">
      <c r="A214" s="47" t="s">
        <v>46</v>
      </c>
      <c r="B214" s="48" t="s">
        <v>47</v>
      </c>
      <c r="C214" s="96"/>
      <c r="D214" s="14"/>
      <c r="E214" s="17"/>
      <c r="F214" s="17"/>
      <c r="G214" s="17"/>
      <c r="H214" s="166"/>
      <c r="I214" s="143"/>
      <c r="J214" s="297"/>
    </row>
    <row r="215" spans="1:10" s="3" customFormat="1" ht="20.25" customHeight="1">
      <c r="A215" s="12"/>
      <c r="B215" s="223">
        <v>7</v>
      </c>
      <c r="C215" s="225" t="s">
        <v>48</v>
      </c>
      <c r="D215" s="14"/>
      <c r="E215" s="17"/>
      <c r="F215" s="17"/>
      <c r="G215" s="17"/>
      <c r="H215" s="166"/>
      <c r="I215" s="143"/>
      <c r="J215" s="297"/>
    </row>
    <row r="216" spans="1:10" s="3" customFormat="1" ht="20.25" customHeight="1">
      <c r="A216" s="12"/>
      <c r="B216" s="16"/>
      <c r="C216" s="18">
        <v>7.1</v>
      </c>
      <c r="D216" s="14" t="s">
        <v>49</v>
      </c>
      <c r="E216" s="17">
        <v>34000</v>
      </c>
      <c r="F216" s="17">
        <v>0</v>
      </c>
      <c r="G216" s="17">
        <f t="shared" si="10"/>
        <v>30100</v>
      </c>
      <c r="H216" s="166">
        <f t="shared" si="11"/>
        <v>3900</v>
      </c>
      <c r="I216" s="143"/>
      <c r="J216" s="297">
        <v>30100</v>
      </c>
    </row>
    <row r="217" spans="1:10" s="3" customFormat="1" ht="20.25" customHeight="1">
      <c r="A217" s="12"/>
      <c r="B217" s="223">
        <v>8</v>
      </c>
      <c r="C217" s="225" t="s">
        <v>59</v>
      </c>
      <c r="D217" s="14"/>
      <c r="E217" s="17"/>
      <c r="F217" s="17"/>
      <c r="G217" s="17"/>
      <c r="H217" s="166"/>
      <c r="I217" s="143"/>
      <c r="J217" s="297"/>
    </row>
    <row r="218" spans="1:10" s="3" customFormat="1" ht="20.25" customHeight="1">
      <c r="A218" s="12"/>
      <c r="B218" s="16"/>
      <c r="C218" s="18">
        <v>8.1</v>
      </c>
      <c r="D218" s="14" t="s">
        <v>152</v>
      </c>
      <c r="E218" s="17">
        <v>100000</v>
      </c>
      <c r="F218" s="17">
        <v>99000</v>
      </c>
      <c r="G218" s="17">
        <f t="shared" si="10"/>
        <v>99000</v>
      </c>
      <c r="H218" s="166">
        <f t="shared" si="11"/>
        <v>1000</v>
      </c>
      <c r="I218" s="143"/>
      <c r="J218" s="297">
        <v>0</v>
      </c>
    </row>
    <row r="219" spans="1:10" s="3" customFormat="1" ht="20.25" customHeight="1">
      <c r="A219" s="12"/>
      <c r="B219" s="16"/>
      <c r="C219" s="18">
        <v>8.2</v>
      </c>
      <c r="D219" s="14" t="s">
        <v>153</v>
      </c>
      <c r="E219" s="17">
        <v>100000</v>
      </c>
      <c r="F219" s="17">
        <v>0</v>
      </c>
      <c r="G219" s="17">
        <f t="shared" si="10"/>
        <v>99000</v>
      </c>
      <c r="H219" s="166">
        <f t="shared" si="11"/>
        <v>1000</v>
      </c>
      <c r="I219" s="143"/>
      <c r="J219" s="297">
        <v>99000</v>
      </c>
    </row>
    <row r="220" spans="1:10" s="3" customFormat="1" ht="20.25" customHeight="1">
      <c r="A220" s="12"/>
      <c r="B220" s="16"/>
      <c r="C220" s="18">
        <v>8.3</v>
      </c>
      <c r="D220" s="14" t="s">
        <v>154</v>
      </c>
      <c r="E220" s="17">
        <v>100000</v>
      </c>
      <c r="F220" s="17">
        <v>0</v>
      </c>
      <c r="G220" s="17">
        <f t="shared" si="10"/>
        <v>99000</v>
      </c>
      <c r="H220" s="166">
        <f t="shared" si="11"/>
        <v>1000</v>
      </c>
      <c r="I220" s="143"/>
      <c r="J220" s="297">
        <v>99000</v>
      </c>
    </row>
    <row r="221" spans="1:10" s="3" customFormat="1" ht="20.25" customHeight="1">
      <c r="A221" s="12"/>
      <c r="B221" s="16"/>
      <c r="C221" s="18">
        <v>8.4</v>
      </c>
      <c r="D221" s="14" t="s">
        <v>155</v>
      </c>
      <c r="E221" s="17">
        <v>100000</v>
      </c>
      <c r="F221" s="17">
        <v>0</v>
      </c>
      <c r="G221" s="17">
        <f t="shared" si="10"/>
        <v>99000</v>
      </c>
      <c r="H221" s="166">
        <f t="shared" si="11"/>
        <v>1000</v>
      </c>
      <c r="I221" s="143"/>
      <c r="J221" s="297">
        <v>99000</v>
      </c>
    </row>
    <row r="222" spans="1:10" s="3" customFormat="1" ht="20.25" customHeight="1">
      <c r="A222" s="12"/>
      <c r="B222" s="16"/>
      <c r="C222" s="18"/>
      <c r="D222" s="14"/>
      <c r="E222" s="17"/>
      <c r="F222" s="17"/>
      <c r="G222" s="17"/>
      <c r="H222" s="177"/>
      <c r="I222" s="143"/>
      <c r="J222" s="297"/>
    </row>
    <row r="223" spans="1:10" s="3" customFormat="1" ht="20.25" customHeight="1">
      <c r="A223" s="94"/>
      <c r="B223" s="86"/>
      <c r="C223" s="87"/>
      <c r="D223" s="21"/>
      <c r="E223" s="43"/>
      <c r="F223" s="43"/>
      <c r="G223" s="17"/>
      <c r="H223" s="177"/>
      <c r="I223" s="159"/>
      <c r="J223" s="297"/>
    </row>
    <row r="224" spans="1:10" s="3" customFormat="1" ht="20.25" customHeight="1">
      <c r="A224" s="25"/>
      <c r="B224" s="26"/>
      <c r="C224" s="27"/>
      <c r="D224" s="28"/>
      <c r="E224" s="115"/>
      <c r="F224" s="115"/>
      <c r="G224" s="17"/>
      <c r="H224" s="177"/>
      <c r="I224" s="153"/>
      <c r="J224" s="297"/>
    </row>
    <row r="225" spans="1:10" s="55" customFormat="1" ht="20.25" customHeight="1">
      <c r="A225" s="79"/>
      <c r="B225" s="80"/>
      <c r="C225" s="81"/>
      <c r="D225" s="82" t="s">
        <v>76</v>
      </c>
      <c r="E225" s="160">
        <f>SUM(E189:E224)</f>
        <v>2891300</v>
      </c>
      <c r="F225" s="160">
        <f>SUM(F189:F224)</f>
        <v>699380.61</v>
      </c>
      <c r="G225" s="160">
        <f>SUM(G189:G224)</f>
        <v>2286072.49</v>
      </c>
      <c r="H225" s="160">
        <f>SUM(H189:H224)</f>
        <v>605227.51</v>
      </c>
      <c r="I225" s="161"/>
      <c r="J225" s="291">
        <f>SUM(J189:J224)</f>
        <v>1586691.88</v>
      </c>
    </row>
    <row r="226" spans="1:10" s="55" customFormat="1" ht="22.5" customHeight="1" thickBot="1">
      <c r="A226" s="98"/>
      <c r="B226" s="83"/>
      <c r="C226" s="50"/>
      <c r="D226" s="75" t="s">
        <v>50</v>
      </c>
      <c r="E226" s="162">
        <f>E68+E107+E125+E175+E225</f>
        <v>18000000</v>
      </c>
      <c r="F226" s="162">
        <f>F225+F175+F125+F107+F68</f>
        <v>4634426.4399999995</v>
      </c>
      <c r="G226" s="162">
        <f>G225+G175+G125+G107+G68</f>
        <v>15812891.899999999</v>
      </c>
      <c r="H226" s="162">
        <f>H225+H175+H125+H107+H68</f>
        <v>2187108.1</v>
      </c>
      <c r="I226" s="163"/>
      <c r="J226" s="292">
        <f>J225+J175+J125+J107+J68</f>
        <v>11178465.46</v>
      </c>
    </row>
    <row r="227" spans="1:10" s="2" customFormat="1" ht="22.5" customHeight="1" thickTop="1">
      <c r="A227" s="78"/>
      <c r="B227" s="7"/>
      <c r="C227" s="9"/>
      <c r="D227" s="35"/>
      <c r="E227" s="187"/>
      <c r="F227" s="187"/>
      <c r="G227" s="187"/>
      <c r="H227" s="188"/>
      <c r="I227" s="140"/>
      <c r="J227" s="193"/>
    </row>
    <row r="228" spans="1:10" s="2" customFormat="1" ht="22.5" customHeight="1">
      <c r="A228" s="78"/>
      <c r="B228" s="7"/>
      <c r="C228" s="9"/>
      <c r="D228" s="35"/>
      <c r="E228" s="187"/>
      <c r="F228" s="187"/>
      <c r="G228" s="187"/>
      <c r="H228" s="188"/>
      <c r="I228" s="140"/>
      <c r="J228" s="193"/>
    </row>
    <row r="229" spans="1:10" s="2" customFormat="1" ht="22.5" customHeight="1">
      <c r="A229" s="78"/>
      <c r="B229" s="7"/>
      <c r="C229" s="9"/>
      <c r="D229" s="35"/>
      <c r="E229" s="187"/>
      <c r="F229" s="187"/>
      <c r="G229" s="187"/>
      <c r="H229" s="188"/>
      <c r="I229" s="140"/>
      <c r="J229" s="193"/>
    </row>
    <row r="230" spans="1:10" s="194" customFormat="1" ht="22.5" customHeight="1">
      <c r="A230" s="197"/>
      <c r="B230" s="196">
        <v>26</v>
      </c>
      <c r="C230" s="210" t="s">
        <v>100</v>
      </c>
      <c r="D230" s="238"/>
      <c r="E230" s="198">
        <v>216200</v>
      </c>
      <c r="F230" s="198">
        <v>80000</v>
      </c>
      <c r="G230" s="198">
        <f>+F230</f>
        <v>80000</v>
      </c>
      <c r="H230" s="198">
        <f>E230-G230</f>
        <v>136200</v>
      </c>
      <c r="I230" s="199"/>
      <c r="J230" s="193"/>
    </row>
    <row r="231" spans="1:10" s="194" customFormat="1" ht="22.5" customHeight="1">
      <c r="A231" s="197"/>
      <c r="B231" s="196">
        <v>27</v>
      </c>
      <c r="C231" s="238" t="s">
        <v>101</v>
      </c>
      <c r="D231" s="238"/>
      <c r="E231" s="198">
        <v>85000</v>
      </c>
      <c r="F231" s="198">
        <f>251+36500+3375+15980+28894</f>
        <v>85000</v>
      </c>
      <c r="G231" s="198">
        <f>+F231</f>
        <v>85000</v>
      </c>
      <c r="H231" s="198">
        <f>E231-G231</f>
        <v>0</v>
      </c>
      <c r="I231" s="199"/>
      <c r="J231" s="193"/>
    </row>
    <row r="232" spans="1:10" s="194" customFormat="1" ht="22.5" customHeight="1">
      <c r="A232" s="197"/>
      <c r="B232" s="196"/>
      <c r="C232" s="238"/>
      <c r="D232" s="206" t="s">
        <v>70</v>
      </c>
      <c r="E232" s="198">
        <f>SUM(E230:E231)</f>
        <v>301200</v>
      </c>
      <c r="F232" s="198">
        <f>SUM(F230:F231)</f>
        <v>165000</v>
      </c>
      <c r="G232" s="198">
        <f>SUM(G230:G231)</f>
        <v>165000</v>
      </c>
      <c r="H232" s="198">
        <f>E232-G232</f>
        <v>136200</v>
      </c>
      <c r="I232" s="199"/>
      <c r="J232" s="193"/>
    </row>
    <row r="233" spans="1:10" s="194" customFormat="1" ht="22.5" customHeight="1">
      <c r="A233" s="197"/>
      <c r="B233" s="263" t="s">
        <v>77</v>
      </c>
      <c r="C233" s="264"/>
      <c r="D233" s="264"/>
      <c r="E233" s="198"/>
      <c r="F233" s="198"/>
      <c r="G233" s="198"/>
      <c r="H233" s="198"/>
      <c r="I233" s="199"/>
      <c r="J233" s="193"/>
    </row>
    <row r="234" spans="1:10" s="194" customFormat="1" ht="22.5" customHeight="1">
      <c r="A234" s="197"/>
      <c r="B234" s="196">
        <v>1</v>
      </c>
      <c r="C234" s="238" t="s">
        <v>78</v>
      </c>
      <c r="D234" s="206"/>
      <c r="E234" s="198">
        <v>762500</v>
      </c>
      <c r="F234" s="198">
        <v>0</v>
      </c>
      <c r="G234" s="198">
        <v>760000</v>
      </c>
      <c r="H234" s="198">
        <f aca="true" t="shared" si="12" ref="H234:H266">E234-G234</f>
        <v>2500</v>
      </c>
      <c r="I234" s="199"/>
      <c r="J234" s="193"/>
    </row>
    <row r="235" spans="1:10" s="194" customFormat="1" ht="22.5" customHeight="1">
      <c r="A235" s="197"/>
      <c r="B235" s="196">
        <v>2</v>
      </c>
      <c r="C235" s="197" t="s">
        <v>79</v>
      </c>
      <c r="D235" s="206"/>
      <c r="E235" s="198">
        <v>239600</v>
      </c>
      <c r="F235" s="198">
        <v>0</v>
      </c>
      <c r="G235" s="198">
        <f>238000+F235</f>
        <v>238000</v>
      </c>
      <c r="H235" s="198">
        <f t="shared" si="12"/>
        <v>1600</v>
      </c>
      <c r="I235" s="199"/>
      <c r="J235" s="193"/>
    </row>
    <row r="236" spans="1:10" s="194" customFormat="1" ht="22.5" customHeight="1">
      <c r="A236" s="197"/>
      <c r="B236" s="196">
        <v>3</v>
      </c>
      <c r="C236" s="197" t="s">
        <v>80</v>
      </c>
      <c r="D236" s="206"/>
      <c r="E236" s="198">
        <v>877000</v>
      </c>
      <c r="F236" s="198">
        <v>0</v>
      </c>
      <c r="G236" s="198">
        <v>875000</v>
      </c>
      <c r="H236" s="198">
        <f t="shared" si="12"/>
        <v>2000</v>
      </c>
      <c r="I236" s="199"/>
      <c r="J236" s="193"/>
    </row>
    <row r="237" spans="1:10" s="194" customFormat="1" ht="22.5" customHeight="1">
      <c r="A237" s="197"/>
      <c r="B237" s="196">
        <v>4</v>
      </c>
      <c r="C237" s="197" t="s">
        <v>81</v>
      </c>
      <c r="D237" s="206"/>
      <c r="E237" s="198">
        <v>602600</v>
      </c>
      <c r="F237" s="198">
        <v>0</v>
      </c>
      <c r="G237" s="198">
        <f>602000+F237</f>
        <v>602000</v>
      </c>
      <c r="H237" s="198">
        <f t="shared" si="12"/>
        <v>600</v>
      </c>
      <c r="I237" s="199"/>
      <c r="J237" s="193"/>
    </row>
    <row r="238" spans="1:10" s="194" customFormat="1" ht="22.5" customHeight="1">
      <c r="A238" s="197"/>
      <c r="B238" s="196">
        <v>5</v>
      </c>
      <c r="C238" s="197" t="s">
        <v>82</v>
      </c>
      <c r="D238" s="206"/>
      <c r="E238" s="198">
        <v>92000</v>
      </c>
      <c r="F238" s="198">
        <v>0</v>
      </c>
      <c r="G238" s="198">
        <v>92000</v>
      </c>
      <c r="H238" s="198">
        <f t="shared" si="12"/>
        <v>0</v>
      </c>
      <c r="I238" s="199"/>
      <c r="J238" s="193"/>
    </row>
    <row r="239" spans="1:10" s="194" customFormat="1" ht="22.5" customHeight="1">
      <c r="A239" s="197"/>
      <c r="B239" s="196">
        <v>6</v>
      </c>
      <c r="C239" s="197" t="s">
        <v>83</v>
      </c>
      <c r="D239" s="206"/>
      <c r="E239" s="198">
        <v>66500</v>
      </c>
      <c r="F239" s="198">
        <v>0</v>
      </c>
      <c r="G239" s="198">
        <v>66500</v>
      </c>
      <c r="H239" s="198">
        <f t="shared" si="12"/>
        <v>0</v>
      </c>
      <c r="I239" s="199"/>
      <c r="J239" s="193"/>
    </row>
    <row r="240" spans="1:10" s="190" customFormat="1" ht="22.5" customHeight="1">
      <c r="A240" s="197"/>
      <c r="B240" s="196">
        <v>7</v>
      </c>
      <c r="C240" s="211" t="s">
        <v>84</v>
      </c>
      <c r="D240" s="206"/>
      <c r="E240" s="198">
        <v>6000</v>
      </c>
      <c r="F240" s="198">
        <v>0</v>
      </c>
      <c r="G240" s="198">
        <v>6000</v>
      </c>
      <c r="H240" s="198">
        <f t="shared" si="12"/>
        <v>0</v>
      </c>
      <c r="I240" s="199"/>
      <c r="J240" s="193"/>
    </row>
    <row r="241" spans="1:10" s="190" customFormat="1" ht="21.75" customHeight="1">
      <c r="A241" s="197"/>
      <c r="B241" s="196">
        <v>8</v>
      </c>
      <c r="C241" s="262" t="s">
        <v>85</v>
      </c>
      <c r="D241" s="262"/>
      <c r="E241" s="198">
        <v>224000</v>
      </c>
      <c r="F241" s="198">
        <v>0</v>
      </c>
      <c r="G241" s="198">
        <v>222000</v>
      </c>
      <c r="H241" s="198">
        <f t="shared" si="12"/>
        <v>2000</v>
      </c>
      <c r="I241" s="199"/>
      <c r="J241" s="193"/>
    </row>
    <row r="242" spans="1:10" s="190" customFormat="1" ht="21.75" customHeight="1">
      <c r="A242" s="197"/>
      <c r="B242" s="196">
        <v>9</v>
      </c>
      <c r="C242" s="262" t="s">
        <v>86</v>
      </c>
      <c r="D242" s="262"/>
      <c r="E242" s="198">
        <v>188000</v>
      </c>
      <c r="F242" s="198">
        <v>0</v>
      </c>
      <c r="G242" s="198">
        <v>186000</v>
      </c>
      <c r="H242" s="198">
        <f t="shared" si="12"/>
        <v>2000</v>
      </c>
      <c r="I242" s="199"/>
      <c r="J242" s="193"/>
    </row>
    <row r="243" spans="1:10" s="190" customFormat="1" ht="21.75" customHeight="1">
      <c r="A243" s="197"/>
      <c r="B243" s="196">
        <v>10</v>
      </c>
      <c r="C243" s="262" t="s">
        <v>87</v>
      </c>
      <c r="D243" s="262"/>
      <c r="E243" s="198">
        <v>256000</v>
      </c>
      <c r="F243" s="198">
        <v>0</v>
      </c>
      <c r="G243" s="198">
        <v>254500</v>
      </c>
      <c r="H243" s="198">
        <f t="shared" si="12"/>
        <v>1500</v>
      </c>
      <c r="I243" s="199"/>
      <c r="J243" s="193"/>
    </row>
    <row r="244" spans="1:10" s="190" customFormat="1" ht="21.75" customHeight="1">
      <c r="A244" s="197"/>
      <c r="B244" s="196">
        <v>11</v>
      </c>
      <c r="C244" s="262" t="s">
        <v>88</v>
      </c>
      <c r="D244" s="262"/>
      <c r="E244" s="198">
        <v>160500</v>
      </c>
      <c r="F244" s="198">
        <v>0</v>
      </c>
      <c r="G244" s="198">
        <v>160000</v>
      </c>
      <c r="H244" s="198">
        <f t="shared" si="12"/>
        <v>500</v>
      </c>
      <c r="I244" s="199"/>
      <c r="J244" s="193"/>
    </row>
    <row r="245" spans="1:10" s="190" customFormat="1" ht="21.75" customHeight="1">
      <c r="A245" s="201"/>
      <c r="B245" s="212" t="s">
        <v>71</v>
      </c>
      <c r="C245" s="238"/>
      <c r="D245" s="238"/>
      <c r="E245" s="198"/>
      <c r="F245" s="198"/>
      <c r="G245" s="198"/>
      <c r="H245" s="198">
        <f t="shared" si="12"/>
        <v>0</v>
      </c>
      <c r="I245" s="199"/>
      <c r="J245" s="193"/>
    </row>
    <row r="246" spans="1:10" s="190" customFormat="1" ht="19.5" customHeight="1">
      <c r="A246" s="197"/>
      <c r="B246" s="240">
        <v>1</v>
      </c>
      <c r="C246" s="238" t="s">
        <v>89</v>
      </c>
      <c r="D246" s="238"/>
      <c r="E246" s="198">
        <v>1290000</v>
      </c>
      <c r="F246" s="198">
        <v>1290000</v>
      </c>
      <c r="G246" s="198">
        <f>0+F246</f>
        <v>1290000</v>
      </c>
      <c r="H246" s="198">
        <f t="shared" si="12"/>
        <v>0</v>
      </c>
      <c r="I246" s="199"/>
      <c r="J246" s="193"/>
    </row>
    <row r="247" spans="1:10" s="190" customFormat="1" ht="19.5" customHeight="1">
      <c r="A247" s="197"/>
      <c r="B247" s="240">
        <v>2</v>
      </c>
      <c r="C247" s="238" t="s">
        <v>99</v>
      </c>
      <c r="D247" s="238"/>
      <c r="E247" s="198">
        <v>210000</v>
      </c>
      <c r="F247" s="198">
        <v>198400</v>
      </c>
      <c r="G247" s="198">
        <f>0+F247</f>
        <v>198400</v>
      </c>
      <c r="H247" s="198">
        <f t="shared" si="12"/>
        <v>11600</v>
      </c>
      <c r="I247" s="199"/>
      <c r="J247" s="193"/>
    </row>
    <row r="248" spans="1:10" s="190" customFormat="1" ht="21.75" customHeight="1">
      <c r="A248" s="197"/>
      <c r="B248" s="240">
        <v>3</v>
      </c>
      <c r="C248" s="238" t="s">
        <v>67</v>
      </c>
      <c r="D248" s="238"/>
      <c r="E248" s="198">
        <v>10006.95</v>
      </c>
      <c r="F248" s="198">
        <v>0</v>
      </c>
      <c r="G248" s="198">
        <f>10006.95+F248</f>
        <v>10006.95</v>
      </c>
      <c r="H248" s="198">
        <f t="shared" si="12"/>
        <v>0</v>
      </c>
      <c r="I248" s="199"/>
      <c r="J248" s="193"/>
    </row>
    <row r="249" spans="2:10" s="197" customFormat="1" ht="18" customHeight="1">
      <c r="B249" s="240">
        <v>4</v>
      </c>
      <c r="C249" s="238" t="s">
        <v>90</v>
      </c>
      <c r="D249" s="238"/>
      <c r="E249" s="198">
        <v>9419.3</v>
      </c>
      <c r="F249" s="198">
        <v>0</v>
      </c>
      <c r="G249" s="198">
        <f>9419.3+F249</f>
        <v>9419.3</v>
      </c>
      <c r="H249" s="198">
        <f t="shared" si="12"/>
        <v>0</v>
      </c>
      <c r="I249" s="199"/>
      <c r="J249" s="205"/>
    </row>
    <row r="250" spans="2:10" s="197" customFormat="1" ht="18" customHeight="1">
      <c r="B250" s="240"/>
      <c r="C250" s="238"/>
      <c r="D250" s="206" t="s">
        <v>29</v>
      </c>
      <c r="E250" s="198">
        <f>SUM(E234:E249)</f>
        <v>4994126.25</v>
      </c>
      <c r="F250" s="198">
        <f>SUM(F234:F249)</f>
        <v>1488400</v>
      </c>
      <c r="G250" s="198">
        <f>SUM(G234:G249)</f>
        <v>4969826.25</v>
      </c>
      <c r="H250" s="198">
        <f>E250-G250</f>
        <v>24300</v>
      </c>
      <c r="I250" s="199"/>
      <c r="J250" s="205"/>
    </row>
    <row r="251" spans="2:10" s="197" customFormat="1" ht="18" customHeight="1">
      <c r="B251" s="240"/>
      <c r="C251" s="238"/>
      <c r="D251" s="206" t="s">
        <v>30</v>
      </c>
      <c r="E251" s="198">
        <f>E250</f>
        <v>4994126.25</v>
      </c>
      <c r="F251" s="198">
        <f>F250</f>
        <v>1488400</v>
      </c>
      <c r="G251" s="198">
        <f>G250</f>
        <v>4969826.25</v>
      </c>
      <c r="H251" s="198">
        <f>H250</f>
        <v>24300</v>
      </c>
      <c r="I251" s="199"/>
      <c r="J251" s="205"/>
    </row>
    <row r="252" spans="2:10" s="197" customFormat="1" ht="18" customHeight="1">
      <c r="B252" s="240">
        <v>5</v>
      </c>
      <c r="C252" s="238" t="s">
        <v>91</v>
      </c>
      <c r="D252" s="238"/>
      <c r="E252" s="198">
        <v>5500</v>
      </c>
      <c r="F252" s="198">
        <v>0</v>
      </c>
      <c r="G252" s="198">
        <v>5500</v>
      </c>
      <c r="H252" s="198">
        <f t="shared" si="12"/>
        <v>0</v>
      </c>
      <c r="I252" s="199"/>
      <c r="J252" s="205"/>
    </row>
    <row r="253" spans="2:10" s="197" customFormat="1" ht="18" customHeight="1">
      <c r="B253" s="240">
        <v>6</v>
      </c>
      <c r="C253" s="238" t="s">
        <v>93</v>
      </c>
      <c r="D253" s="238"/>
      <c r="E253" s="198">
        <v>12081</v>
      </c>
      <c r="F253" s="198">
        <v>0</v>
      </c>
      <c r="G253" s="198">
        <v>0</v>
      </c>
      <c r="H253" s="198">
        <f t="shared" si="12"/>
        <v>12081</v>
      </c>
      <c r="I253" s="199"/>
      <c r="J253" s="205"/>
    </row>
    <row r="254" spans="2:10" s="197" customFormat="1" ht="18" customHeight="1">
      <c r="B254" s="240">
        <v>7</v>
      </c>
      <c r="C254" s="238" t="s">
        <v>92</v>
      </c>
      <c r="D254" s="238"/>
      <c r="E254" s="198">
        <v>6426</v>
      </c>
      <c r="F254" s="198">
        <v>0</v>
      </c>
      <c r="G254" s="198">
        <v>0</v>
      </c>
      <c r="H254" s="198">
        <f t="shared" si="12"/>
        <v>6426</v>
      </c>
      <c r="I254" s="199"/>
      <c r="J254" s="205"/>
    </row>
    <row r="255" spans="2:10" s="197" customFormat="1" ht="18" customHeight="1">
      <c r="B255" s="240">
        <v>8</v>
      </c>
      <c r="C255" s="238" t="s">
        <v>68</v>
      </c>
      <c r="D255" s="238"/>
      <c r="E255" s="198">
        <v>1407</v>
      </c>
      <c r="F255" s="198">
        <v>0</v>
      </c>
      <c r="G255" s="198">
        <v>0</v>
      </c>
      <c r="H255" s="198">
        <f t="shared" si="12"/>
        <v>1407</v>
      </c>
      <c r="I255" s="199"/>
      <c r="J255" s="205"/>
    </row>
    <row r="256" spans="2:10" s="197" customFormat="1" ht="18" customHeight="1">
      <c r="B256" s="240">
        <v>9</v>
      </c>
      <c r="C256" s="238" t="s">
        <v>94</v>
      </c>
      <c r="D256" s="238"/>
      <c r="E256" s="198">
        <v>10000</v>
      </c>
      <c r="F256" s="198">
        <v>0</v>
      </c>
      <c r="G256" s="198">
        <v>0</v>
      </c>
      <c r="H256" s="198">
        <f t="shared" si="12"/>
        <v>10000</v>
      </c>
      <c r="I256" s="199"/>
      <c r="J256" s="205"/>
    </row>
    <row r="257" spans="2:10" s="197" customFormat="1" ht="18" customHeight="1">
      <c r="B257" s="240">
        <v>10</v>
      </c>
      <c r="C257" s="238" t="s">
        <v>95</v>
      </c>
      <c r="D257" s="238"/>
      <c r="E257" s="198">
        <v>5.6</v>
      </c>
      <c r="F257" s="198">
        <v>0</v>
      </c>
      <c r="G257" s="198">
        <v>0</v>
      </c>
      <c r="H257" s="198">
        <f t="shared" si="12"/>
        <v>5.6</v>
      </c>
      <c r="I257" s="199"/>
      <c r="J257" s="205"/>
    </row>
    <row r="258" spans="2:10" s="197" customFormat="1" ht="15.75" customHeight="1">
      <c r="B258" s="240">
        <v>11</v>
      </c>
      <c r="C258" s="238" t="s">
        <v>96</v>
      </c>
      <c r="D258" s="238"/>
      <c r="E258" s="198">
        <v>38700.28</v>
      </c>
      <c r="F258" s="198">
        <f>4535.51+12680.45+9902.97</f>
        <v>27118.93</v>
      </c>
      <c r="G258" s="198">
        <f>8862.13+F258</f>
        <v>35981.06</v>
      </c>
      <c r="H258" s="198">
        <f t="shared" si="12"/>
        <v>2719.220000000001</v>
      </c>
      <c r="I258" s="199"/>
      <c r="J258" s="205"/>
    </row>
    <row r="259" spans="1:10" s="201" customFormat="1" ht="18" customHeight="1">
      <c r="A259" s="197"/>
      <c r="B259" s="240">
        <v>12</v>
      </c>
      <c r="C259" s="238" t="s">
        <v>69</v>
      </c>
      <c r="D259" s="238"/>
      <c r="E259" s="198">
        <v>1800</v>
      </c>
      <c r="F259" s="198">
        <v>0</v>
      </c>
      <c r="G259" s="198">
        <f>0+F259</f>
        <v>0</v>
      </c>
      <c r="H259" s="198">
        <f t="shared" si="12"/>
        <v>1800</v>
      </c>
      <c r="I259" s="199"/>
      <c r="J259" s="205"/>
    </row>
    <row r="260" spans="2:10" s="197" customFormat="1" ht="16.5" customHeight="1">
      <c r="B260" s="240">
        <v>13</v>
      </c>
      <c r="C260" s="238" t="s">
        <v>97</v>
      </c>
      <c r="D260" s="238"/>
      <c r="E260" s="198">
        <v>20000</v>
      </c>
      <c r="F260" s="198">
        <f>5000+2400+990+1600+10000</f>
        <v>19990</v>
      </c>
      <c r="G260" s="198">
        <f>0+F260</f>
        <v>19990</v>
      </c>
      <c r="H260" s="198">
        <f t="shared" si="12"/>
        <v>10</v>
      </c>
      <c r="I260" s="199"/>
      <c r="J260" s="205"/>
    </row>
    <row r="261" spans="2:10" s="197" customFormat="1" ht="16.5" customHeight="1">
      <c r="B261" s="240">
        <v>14</v>
      </c>
      <c r="C261" s="238" t="s">
        <v>98</v>
      </c>
      <c r="D261" s="238"/>
      <c r="E261" s="198">
        <v>20000</v>
      </c>
      <c r="F261" s="198">
        <v>0</v>
      </c>
      <c r="G261" s="198">
        <f>19968+F261</f>
        <v>19968</v>
      </c>
      <c r="H261" s="198">
        <f t="shared" si="12"/>
        <v>32</v>
      </c>
      <c r="I261" s="199"/>
      <c r="J261" s="205"/>
    </row>
    <row r="262" spans="2:10" s="197" customFormat="1" ht="16.5" customHeight="1">
      <c r="B262" s="240"/>
      <c r="C262" s="238"/>
      <c r="D262" s="238"/>
      <c r="E262" s="198"/>
      <c r="F262" s="198"/>
      <c r="G262" s="198"/>
      <c r="H262" s="198"/>
      <c r="I262" s="199"/>
      <c r="J262" s="205"/>
    </row>
    <row r="263" spans="2:10" s="197" customFormat="1" ht="16.5" customHeight="1">
      <c r="B263" s="239" t="s">
        <v>102</v>
      </c>
      <c r="C263" s="238"/>
      <c r="D263" s="238"/>
      <c r="E263" s="198"/>
      <c r="F263" s="198"/>
      <c r="G263" s="198">
        <f>0+F263</f>
        <v>0</v>
      </c>
      <c r="H263" s="198">
        <f t="shared" si="12"/>
        <v>0</v>
      </c>
      <c r="I263" s="199"/>
      <c r="J263" s="205"/>
    </row>
    <row r="264" spans="2:10" s="197" customFormat="1" ht="16.5" customHeight="1">
      <c r="B264" s="240">
        <v>1</v>
      </c>
      <c r="C264" s="238" t="s">
        <v>103</v>
      </c>
      <c r="D264" s="238"/>
      <c r="E264" s="198">
        <v>2597000</v>
      </c>
      <c r="F264" s="198">
        <v>2597000</v>
      </c>
      <c r="G264" s="198">
        <f>0+F264</f>
        <v>2597000</v>
      </c>
      <c r="H264" s="198">
        <f t="shared" si="12"/>
        <v>0</v>
      </c>
      <c r="I264" s="199"/>
      <c r="J264" s="205"/>
    </row>
    <row r="265" spans="1:10" s="201" customFormat="1" ht="16.5" customHeight="1">
      <c r="A265" s="197"/>
      <c r="B265" s="240"/>
      <c r="C265" s="238" t="s">
        <v>104</v>
      </c>
      <c r="D265" s="238"/>
      <c r="E265" s="198"/>
      <c r="F265" s="198"/>
      <c r="G265" s="198">
        <f>0+F265</f>
        <v>0</v>
      </c>
      <c r="H265" s="198">
        <f t="shared" si="12"/>
        <v>0</v>
      </c>
      <c r="I265" s="199"/>
      <c r="J265" s="205"/>
    </row>
    <row r="266" spans="1:10" s="201" customFormat="1" ht="16.5" customHeight="1">
      <c r="A266" s="197"/>
      <c r="B266" s="240">
        <v>2</v>
      </c>
      <c r="C266" s="238" t="s">
        <v>105</v>
      </c>
      <c r="D266" s="238"/>
      <c r="E266" s="198">
        <v>403000</v>
      </c>
      <c r="F266" s="198">
        <v>0</v>
      </c>
      <c r="G266" s="198">
        <f>0+F266</f>
        <v>0</v>
      </c>
      <c r="H266" s="198">
        <f t="shared" si="12"/>
        <v>403000</v>
      </c>
      <c r="I266" s="199"/>
      <c r="J266" s="205"/>
    </row>
    <row r="267" spans="1:10" s="209" customFormat="1" ht="16.5" customHeight="1">
      <c r="A267" s="197"/>
      <c r="B267" s="201"/>
      <c r="C267" s="202"/>
      <c r="D267" s="203" t="s">
        <v>70</v>
      </c>
      <c r="E267" s="191">
        <f>SUM(E251:E266)</f>
        <v>8110046.13</v>
      </c>
      <c r="F267" s="191">
        <f>SUM(F251:F266)</f>
        <v>4132508.9299999997</v>
      </c>
      <c r="G267" s="191">
        <f>SUM(G251:G266)</f>
        <v>7648265.31</v>
      </c>
      <c r="H267" s="191">
        <f>SUM(H251:H266)</f>
        <v>461780.82</v>
      </c>
      <c r="I267" s="195"/>
      <c r="J267" s="208"/>
    </row>
    <row r="268" spans="1:10" s="209" customFormat="1" ht="16.5" customHeight="1">
      <c r="A268" s="201"/>
      <c r="B268" s="201"/>
      <c r="C268" s="202"/>
      <c r="D268" s="203" t="s">
        <v>72</v>
      </c>
      <c r="E268" s="191" t="e">
        <f>SUM(#REF!+E232+E267)</f>
        <v>#REF!</v>
      </c>
      <c r="F268" s="191" t="e">
        <f>SUM(#REF!+F232+F267)</f>
        <v>#REF!</v>
      </c>
      <c r="G268" s="191" t="e">
        <f>SUM(#REF!+G232+G267)</f>
        <v>#REF!</v>
      </c>
      <c r="H268" s="191" t="e">
        <f>SUM(#REF!+H232+H267)</f>
        <v>#REF!</v>
      </c>
      <c r="I268" s="195"/>
      <c r="J268" s="208"/>
    </row>
    <row r="269" spans="1:10" s="209" customFormat="1" ht="18" customHeight="1">
      <c r="A269" s="201"/>
      <c r="E269" s="192"/>
      <c r="F269" s="192"/>
      <c r="G269" s="192"/>
      <c r="H269" s="192"/>
      <c r="I269" s="192"/>
      <c r="J269" s="208"/>
    </row>
    <row r="270" spans="5:10" s="209" customFormat="1" ht="17.25" customHeight="1">
      <c r="E270" s="192"/>
      <c r="F270" s="192"/>
      <c r="G270" s="192"/>
      <c r="H270" s="192"/>
      <c r="I270" s="192"/>
      <c r="J270" s="208"/>
    </row>
    <row r="271" spans="5:10" s="209" customFormat="1" ht="21.75">
      <c r="E271" s="192"/>
      <c r="F271" s="192"/>
      <c r="G271" s="192"/>
      <c r="H271" s="192"/>
      <c r="I271" s="192"/>
      <c r="J271" s="208"/>
    </row>
    <row r="272" spans="5:10" s="209" customFormat="1" ht="21.75">
      <c r="E272" s="192"/>
      <c r="F272" s="192"/>
      <c r="G272" s="192"/>
      <c r="H272" s="192"/>
      <c r="I272" s="192"/>
      <c r="J272" s="208"/>
    </row>
    <row r="273" spans="5:10" s="209" customFormat="1" ht="18.75" customHeight="1">
      <c r="E273" s="192"/>
      <c r="F273" s="192"/>
      <c r="G273" s="192"/>
      <c r="H273" s="192"/>
      <c r="I273" s="192"/>
      <c r="J273" s="208"/>
    </row>
    <row r="274" spans="5:10" s="209" customFormat="1" ht="21.75">
      <c r="E274" s="192"/>
      <c r="F274" s="192"/>
      <c r="G274" s="192"/>
      <c r="H274" s="192"/>
      <c r="I274" s="192"/>
      <c r="J274" s="208"/>
    </row>
    <row r="275" spans="5:10" s="209" customFormat="1" ht="21.75">
      <c r="E275" s="192"/>
      <c r="F275" s="192"/>
      <c r="G275" s="192"/>
      <c r="H275" s="192"/>
      <c r="I275" s="192"/>
      <c r="J275" s="208"/>
    </row>
    <row r="276" spans="5:10" s="209" customFormat="1" ht="21.75">
      <c r="E276" s="192"/>
      <c r="F276" s="192"/>
      <c r="G276" s="192"/>
      <c r="H276" s="192"/>
      <c r="I276" s="192"/>
      <c r="J276" s="208"/>
    </row>
    <row r="277" spans="5:10" s="209" customFormat="1" ht="21.75">
      <c r="E277" s="192"/>
      <c r="F277" s="192"/>
      <c r="G277" s="192"/>
      <c r="H277" s="192"/>
      <c r="I277" s="192"/>
      <c r="J277" s="208"/>
    </row>
    <row r="278" spans="5:10" s="209" customFormat="1" ht="21.75">
      <c r="E278" s="192"/>
      <c r="F278" s="192"/>
      <c r="G278" s="192"/>
      <c r="H278" s="192"/>
      <c r="I278" s="192"/>
      <c r="J278" s="208"/>
    </row>
    <row r="279" spans="5:10" s="209" customFormat="1" ht="21.75">
      <c r="E279" s="192"/>
      <c r="F279" s="192"/>
      <c r="G279" s="192"/>
      <c r="H279" s="192"/>
      <c r="I279" s="192"/>
      <c r="J279" s="208"/>
    </row>
    <row r="280" spans="5:10" s="209" customFormat="1" ht="21.75">
      <c r="E280" s="192"/>
      <c r="F280" s="192"/>
      <c r="G280" s="192"/>
      <c r="H280" s="192"/>
      <c r="I280" s="192"/>
      <c r="J280" s="208"/>
    </row>
    <row r="281" spans="5:10" s="209" customFormat="1" ht="21.75">
      <c r="E281" s="192"/>
      <c r="F281" s="192"/>
      <c r="G281" s="192"/>
      <c r="H281" s="192"/>
      <c r="I281" s="192"/>
      <c r="J281" s="208"/>
    </row>
    <row r="282" spans="5:10" s="209" customFormat="1" ht="21.75">
      <c r="E282" s="192"/>
      <c r="F282" s="192"/>
      <c r="G282" s="192"/>
      <c r="H282" s="192"/>
      <c r="I282" s="192"/>
      <c r="J282" s="208"/>
    </row>
    <row r="283" spans="5:10" s="209" customFormat="1" ht="21.75">
      <c r="E283" s="192"/>
      <c r="F283" s="192"/>
      <c r="G283" s="192"/>
      <c r="H283" s="192"/>
      <c r="I283" s="192"/>
      <c r="J283" s="208"/>
    </row>
    <row r="284" spans="5:10" s="209" customFormat="1" ht="21.75">
      <c r="E284" s="192"/>
      <c r="F284" s="192"/>
      <c r="G284" s="192"/>
      <c r="H284" s="192"/>
      <c r="I284" s="192"/>
      <c r="J284" s="208"/>
    </row>
    <row r="285" spans="5:10" s="209" customFormat="1" ht="21.75">
      <c r="E285" s="192"/>
      <c r="F285" s="192"/>
      <c r="G285" s="192"/>
      <c r="H285" s="192"/>
      <c r="I285" s="192"/>
      <c r="J285" s="208"/>
    </row>
    <row r="286" spans="1:10" s="209" customFormat="1" ht="21.75">
      <c r="A286" s="10"/>
      <c r="B286" s="10"/>
      <c r="C286" s="10"/>
      <c r="D286" s="10"/>
      <c r="E286" s="173"/>
      <c r="F286" s="173"/>
      <c r="G286" s="173"/>
      <c r="H286" s="173"/>
      <c r="I286" s="140"/>
      <c r="J286" s="208"/>
    </row>
    <row r="287" spans="1:10" s="209" customFormat="1" ht="21.75">
      <c r="A287" s="10"/>
      <c r="B287" s="10"/>
      <c r="C287" s="10"/>
      <c r="D287" s="10"/>
      <c r="E287" s="173"/>
      <c r="F287" s="173"/>
      <c r="G287" s="173"/>
      <c r="H287" s="173"/>
      <c r="I287" s="140"/>
      <c r="J287" s="208"/>
    </row>
    <row r="288" spans="1:10" s="209" customFormat="1" ht="21.75">
      <c r="A288" s="10"/>
      <c r="B288" s="10"/>
      <c r="C288" s="10"/>
      <c r="D288" s="10"/>
      <c r="E288" s="173"/>
      <c r="F288" s="173"/>
      <c r="G288" s="173"/>
      <c r="H288" s="173"/>
      <c r="I288" s="140"/>
      <c r="J288" s="208"/>
    </row>
    <row r="289" spans="1:10" s="209" customFormat="1" ht="15.75" customHeight="1">
      <c r="A289" s="10"/>
      <c r="B289" s="10"/>
      <c r="C289" s="10"/>
      <c r="D289" s="10"/>
      <c r="E289" s="173"/>
      <c r="F289" s="173"/>
      <c r="G289" s="173"/>
      <c r="H289" s="173"/>
      <c r="I289" s="140"/>
      <c r="J289" s="208"/>
    </row>
    <row r="290" spans="1:10" s="209" customFormat="1" ht="17.25" customHeight="1">
      <c r="A290" s="10"/>
      <c r="B290" s="10"/>
      <c r="C290" s="10"/>
      <c r="D290" s="10"/>
      <c r="E290" s="173"/>
      <c r="F290" s="173"/>
      <c r="G290" s="173"/>
      <c r="H290" s="173"/>
      <c r="I290" s="140"/>
      <c r="J290" s="208"/>
    </row>
    <row r="291" spans="1:10" s="209" customFormat="1" ht="17.25" customHeight="1">
      <c r="A291" s="10"/>
      <c r="B291" s="10"/>
      <c r="C291" s="10"/>
      <c r="D291" s="10"/>
      <c r="E291" s="173"/>
      <c r="F291" s="173"/>
      <c r="G291" s="173"/>
      <c r="H291" s="173"/>
      <c r="I291" s="140"/>
      <c r="J291" s="208"/>
    </row>
    <row r="292" spans="1:10" s="209" customFormat="1" ht="17.25" customHeight="1">
      <c r="A292" s="10"/>
      <c r="B292" s="10"/>
      <c r="C292" s="10"/>
      <c r="D292" s="10"/>
      <c r="E292" s="173"/>
      <c r="F292" s="173"/>
      <c r="G292" s="173"/>
      <c r="H292" s="173"/>
      <c r="I292" s="140"/>
      <c r="J292" s="208"/>
    </row>
    <row r="293" spans="1:10" s="209" customFormat="1" ht="17.25" customHeight="1">
      <c r="A293" s="10"/>
      <c r="B293" s="10"/>
      <c r="C293" s="10"/>
      <c r="D293" s="10"/>
      <c r="E293" s="173"/>
      <c r="F293" s="173"/>
      <c r="G293" s="173"/>
      <c r="H293" s="173"/>
      <c r="I293" s="140"/>
      <c r="J293" s="208"/>
    </row>
    <row r="294" spans="1:10" s="209" customFormat="1" ht="17.25" customHeight="1">
      <c r="A294"/>
      <c r="B294"/>
      <c r="C294"/>
      <c r="D294"/>
      <c r="E294" s="189"/>
      <c r="F294" s="189"/>
      <c r="G294" s="189"/>
      <c r="H294" s="189"/>
      <c r="I294" s="101"/>
      <c r="J294" s="208"/>
    </row>
    <row r="295" spans="1:10" s="209" customFormat="1" ht="17.25" customHeight="1">
      <c r="A295"/>
      <c r="B295"/>
      <c r="C295"/>
      <c r="D295"/>
      <c r="E295" s="189"/>
      <c r="F295" s="189"/>
      <c r="G295" s="189"/>
      <c r="H295" s="189"/>
      <c r="I295" s="101"/>
      <c r="J295" s="208"/>
    </row>
    <row r="296" spans="1:10" s="209" customFormat="1" ht="17.25" customHeight="1">
      <c r="A296"/>
      <c r="B296"/>
      <c r="C296"/>
      <c r="D296"/>
      <c r="E296" s="189"/>
      <c r="F296" s="189"/>
      <c r="G296" s="189"/>
      <c r="H296" s="189"/>
      <c r="I296" s="101"/>
      <c r="J296" s="208"/>
    </row>
    <row r="297" spans="1:10" s="209" customFormat="1" ht="17.25" customHeight="1">
      <c r="A297"/>
      <c r="B297"/>
      <c r="C297"/>
      <c r="D297"/>
      <c r="E297" s="189"/>
      <c r="F297" s="189"/>
      <c r="G297" s="189"/>
      <c r="H297" s="189"/>
      <c r="I297" s="101"/>
      <c r="J297" s="208"/>
    </row>
    <row r="298" spans="1:10" s="209" customFormat="1" ht="17.25" customHeight="1">
      <c r="A298"/>
      <c r="B298"/>
      <c r="C298"/>
      <c r="D298"/>
      <c r="E298" s="189"/>
      <c r="F298" s="189"/>
      <c r="G298" s="189"/>
      <c r="H298" s="189"/>
      <c r="I298" s="101"/>
      <c r="J298" s="208"/>
    </row>
    <row r="299" spans="1:10" s="209" customFormat="1" ht="17.25" customHeight="1">
      <c r="A299"/>
      <c r="B299"/>
      <c r="C299"/>
      <c r="D299"/>
      <c r="E299" s="189"/>
      <c r="F299" s="189"/>
      <c r="G299" s="189"/>
      <c r="H299" s="189"/>
      <c r="I299" s="101"/>
      <c r="J299" s="208"/>
    </row>
    <row r="300" spans="1:10" s="209" customFormat="1" ht="17.25" customHeight="1">
      <c r="A300"/>
      <c r="B300"/>
      <c r="C300"/>
      <c r="D300"/>
      <c r="E300" s="189"/>
      <c r="F300" s="189"/>
      <c r="G300" s="189"/>
      <c r="H300" s="189"/>
      <c r="I300" s="101"/>
      <c r="J300" s="208"/>
    </row>
    <row r="301" spans="1:10" s="209" customFormat="1" ht="17.25" customHeight="1">
      <c r="A301"/>
      <c r="B301"/>
      <c r="C301"/>
      <c r="D301"/>
      <c r="E301" s="189"/>
      <c r="F301" s="189"/>
      <c r="G301" s="189"/>
      <c r="H301" s="189"/>
      <c r="I301" s="101"/>
      <c r="J301" s="208"/>
    </row>
    <row r="302" spans="1:10" s="209" customFormat="1" ht="17.25" customHeight="1">
      <c r="A302"/>
      <c r="B302"/>
      <c r="C302"/>
      <c r="D302"/>
      <c r="E302" s="189"/>
      <c r="F302" s="189"/>
      <c r="G302" s="189"/>
      <c r="H302" s="189"/>
      <c r="I302" s="101"/>
      <c r="J302" s="208"/>
    </row>
    <row r="303" spans="1:10" s="209" customFormat="1" ht="18" customHeight="1">
      <c r="A303"/>
      <c r="B303"/>
      <c r="C303"/>
      <c r="D303"/>
      <c r="E303" s="189"/>
      <c r="F303" s="189"/>
      <c r="G303" s="189"/>
      <c r="H303" s="189"/>
      <c r="I303" s="101"/>
      <c r="J303" s="208"/>
    </row>
    <row r="304" spans="1:10" s="209" customFormat="1" ht="18" customHeight="1">
      <c r="A304"/>
      <c r="B304"/>
      <c r="C304"/>
      <c r="D304"/>
      <c r="E304" s="189"/>
      <c r="F304" s="189"/>
      <c r="G304" s="189"/>
      <c r="H304" s="189"/>
      <c r="I304" s="101"/>
      <c r="J304" s="208"/>
    </row>
    <row r="305" spans="1:10" s="209" customFormat="1" ht="18" customHeight="1">
      <c r="A305"/>
      <c r="B305"/>
      <c r="C305"/>
      <c r="D305"/>
      <c r="E305" s="189"/>
      <c r="F305" s="189"/>
      <c r="G305" s="189"/>
      <c r="H305" s="189"/>
      <c r="I305" s="101"/>
      <c r="J305" s="208"/>
    </row>
    <row r="306" spans="1:10" s="209" customFormat="1" ht="18" customHeight="1">
      <c r="A306"/>
      <c r="B306"/>
      <c r="C306"/>
      <c r="D306"/>
      <c r="E306" s="189"/>
      <c r="F306" s="189"/>
      <c r="G306" s="189"/>
      <c r="H306" s="189"/>
      <c r="I306" s="101"/>
      <c r="J306" s="208"/>
    </row>
    <row r="307" spans="1:10" s="209" customFormat="1" ht="17.25" customHeight="1">
      <c r="A307"/>
      <c r="B307"/>
      <c r="C307"/>
      <c r="D307"/>
      <c r="E307" s="189"/>
      <c r="F307" s="189"/>
      <c r="G307" s="189"/>
      <c r="H307" s="189"/>
      <c r="I307" s="101"/>
      <c r="J307" s="208"/>
    </row>
    <row r="308" spans="1:10" s="209" customFormat="1" ht="21.75">
      <c r="A308"/>
      <c r="B308"/>
      <c r="C308"/>
      <c r="D308"/>
      <c r="E308" s="189"/>
      <c r="F308" s="189"/>
      <c r="G308" s="189"/>
      <c r="H308" s="189"/>
      <c r="I308" s="101"/>
      <c r="J308" s="208"/>
    </row>
    <row r="309" spans="1:10" s="209" customFormat="1" ht="18" customHeight="1">
      <c r="A309"/>
      <c r="B309"/>
      <c r="C309"/>
      <c r="D309"/>
      <c r="E309" s="189"/>
      <c r="F309" s="189"/>
      <c r="G309" s="189"/>
      <c r="H309" s="189"/>
      <c r="I309" s="101"/>
      <c r="J309" s="208"/>
    </row>
    <row r="310" spans="1:10" s="209" customFormat="1" ht="18" customHeight="1">
      <c r="A310"/>
      <c r="B310"/>
      <c r="C310"/>
      <c r="D310"/>
      <c r="E310" s="189"/>
      <c r="F310" s="189"/>
      <c r="G310" s="189"/>
      <c r="H310" s="189"/>
      <c r="I310" s="101"/>
      <c r="J310" s="208"/>
    </row>
    <row r="311" spans="1:10" s="209" customFormat="1" ht="18" customHeight="1">
      <c r="A311"/>
      <c r="B311"/>
      <c r="C311"/>
      <c r="D311"/>
      <c r="E311" s="189"/>
      <c r="F311" s="189"/>
      <c r="G311" s="189"/>
      <c r="H311" s="189"/>
      <c r="I311" s="101"/>
      <c r="J311" s="208"/>
    </row>
    <row r="312" spans="1:10" s="209" customFormat="1" ht="18" customHeight="1">
      <c r="A312"/>
      <c r="B312"/>
      <c r="C312"/>
      <c r="D312"/>
      <c r="E312" s="189"/>
      <c r="F312" s="189"/>
      <c r="G312" s="189"/>
      <c r="H312" s="189"/>
      <c r="I312" s="101"/>
      <c r="J312" s="208"/>
    </row>
    <row r="313" spans="1:10" s="209" customFormat="1" ht="18" customHeight="1">
      <c r="A313"/>
      <c r="B313"/>
      <c r="C313"/>
      <c r="D313"/>
      <c r="E313" s="189"/>
      <c r="F313" s="189"/>
      <c r="G313" s="189"/>
      <c r="H313" s="189"/>
      <c r="I313" s="101"/>
      <c r="J313" s="208"/>
    </row>
    <row r="314" spans="1:10" s="209" customFormat="1" ht="15.75" customHeight="1">
      <c r="A314"/>
      <c r="B314"/>
      <c r="C314"/>
      <c r="D314"/>
      <c r="E314" s="189"/>
      <c r="F314" s="189"/>
      <c r="G314" s="189"/>
      <c r="H314" s="189"/>
      <c r="I314" s="101"/>
      <c r="J314" s="208"/>
    </row>
    <row r="315" spans="1:10" s="209" customFormat="1" ht="18" customHeight="1">
      <c r="A315"/>
      <c r="B315"/>
      <c r="C315"/>
      <c r="D315"/>
      <c r="E315" s="189"/>
      <c r="F315" s="189"/>
      <c r="G315" s="189"/>
      <c r="H315" s="189"/>
      <c r="I315" s="101"/>
      <c r="J315" s="208"/>
    </row>
    <row r="316" spans="1:10" s="209" customFormat="1" ht="18" customHeight="1">
      <c r="A316"/>
      <c r="B316"/>
      <c r="C316"/>
      <c r="D316"/>
      <c r="E316" s="189"/>
      <c r="F316" s="189"/>
      <c r="G316" s="189"/>
      <c r="H316" s="189"/>
      <c r="I316" s="101"/>
      <c r="J316" s="208"/>
    </row>
    <row r="317" spans="1:10" s="209" customFormat="1" ht="21.75">
      <c r="A317"/>
      <c r="B317"/>
      <c r="C317"/>
      <c r="D317"/>
      <c r="E317" s="189"/>
      <c r="F317" s="189"/>
      <c r="G317" s="189"/>
      <c r="H317" s="189"/>
      <c r="I317" s="101"/>
      <c r="J317" s="208"/>
    </row>
    <row r="318" spans="1:10" s="209" customFormat="1" ht="21.75">
      <c r="A318"/>
      <c r="B318"/>
      <c r="C318"/>
      <c r="D318"/>
      <c r="E318" s="189"/>
      <c r="F318" s="189"/>
      <c r="G318" s="189"/>
      <c r="H318" s="189"/>
      <c r="I318" s="101"/>
      <c r="J318" s="208"/>
    </row>
    <row r="319" spans="1:10" s="209" customFormat="1" ht="21.75">
      <c r="A319"/>
      <c r="B319"/>
      <c r="C319"/>
      <c r="D319"/>
      <c r="E319" s="189"/>
      <c r="F319" s="189"/>
      <c r="G319" s="189"/>
      <c r="H319" s="189"/>
      <c r="I319" s="101"/>
      <c r="J319" s="208"/>
    </row>
    <row r="320" spans="1:10" s="209" customFormat="1" ht="21.75">
      <c r="A320"/>
      <c r="B320"/>
      <c r="C320"/>
      <c r="D320"/>
      <c r="E320" s="189"/>
      <c r="F320" s="189"/>
      <c r="G320" s="189"/>
      <c r="H320" s="189"/>
      <c r="I320" s="101"/>
      <c r="J320" s="208"/>
    </row>
    <row r="321" spans="1:10" s="209" customFormat="1" ht="21.75">
      <c r="A321"/>
      <c r="B321"/>
      <c r="C321"/>
      <c r="D321"/>
      <c r="E321" s="189"/>
      <c r="F321" s="189"/>
      <c r="G321" s="189"/>
      <c r="H321" s="189"/>
      <c r="I321" s="101"/>
      <c r="J321" s="208"/>
    </row>
    <row r="322" spans="1:10" s="209" customFormat="1" ht="21.75">
      <c r="A322"/>
      <c r="B322"/>
      <c r="C322"/>
      <c r="D322"/>
      <c r="E322" s="189"/>
      <c r="F322" s="189"/>
      <c r="G322" s="189"/>
      <c r="H322" s="189"/>
      <c r="I322" s="101"/>
      <c r="J322" s="208"/>
    </row>
    <row r="323" spans="1:10" s="209" customFormat="1" ht="21.75">
      <c r="A323"/>
      <c r="B323"/>
      <c r="C323"/>
      <c r="D323"/>
      <c r="E323" s="189"/>
      <c r="F323" s="189"/>
      <c r="G323" s="189"/>
      <c r="H323" s="189"/>
      <c r="I323" s="101"/>
      <c r="J323" s="208"/>
    </row>
    <row r="324" spans="1:10" s="209" customFormat="1" ht="21.75">
      <c r="A324"/>
      <c r="B324"/>
      <c r="C324"/>
      <c r="D324"/>
      <c r="E324" s="189"/>
      <c r="F324" s="189"/>
      <c r="G324" s="189"/>
      <c r="H324" s="189"/>
      <c r="I324" s="101"/>
      <c r="J324" s="208"/>
    </row>
    <row r="325" spans="1:10" s="209" customFormat="1" ht="21.75">
      <c r="A325"/>
      <c r="B325"/>
      <c r="C325"/>
      <c r="D325"/>
      <c r="E325" s="189"/>
      <c r="F325" s="189"/>
      <c r="G325" s="189"/>
      <c r="H325" s="189"/>
      <c r="I325" s="101"/>
      <c r="J325" s="208"/>
    </row>
    <row r="326" spans="1:10" s="10" customFormat="1" ht="21.75">
      <c r="A326"/>
      <c r="B326"/>
      <c r="C326"/>
      <c r="D326"/>
      <c r="E326" s="189"/>
      <c r="F326" s="189"/>
      <c r="G326" s="189"/>
      <c r="H326" s="189"/>
      <c r="I326" s="101"/>
      <c r="J326" s="208"/>
    </row>
    <row r="327" spans="1:10" s="10" customFormat="1" ht="21.75">
      <c r="A327"/>
      <c r="B327"/>
      <c r="C327"/>
      <c r="D327"/>
      <c r="E327" s="189"/>
      <c r="F327" s="189"/>
      <c r="G327" s="189"/>
      <c r="H327" s="189"/>
      <c r="I327" s="101"/>
      <c r="J327" s="208"/>
    </row>
    <row r="328" spans="1:10" s="10" customFormat="1" ht="21.75">
      <c r="A328"/>
      <c r="B328"/>
      <c r="C328"/>
      <c r="D328"/>
      <c r="E328" s="189"/>
      <c r="F328" s="189"/>
      <c r="G328" s="189"/>
      <c r="H328" s="189"/>
      <c r="I328" s="101"/>
      <c r="J328" s="208"/>
    </row>
    <row r="329" spans="1:10" s="10" customFormat="1" ht="21.75">
      <c r="A329"/>
      <c r="B329"/>
      <c r="C329"/>
      <c r="D329"/>
      <c r="E329" s="189"/>
      <c r="F329" s="189"/>
      <c r="G329" s="189"/>
      <c r="H329" s="189"/>
      <c r="I329" s="101"/>
      <c r="J329" s="208"/>
    </row>
    <row r="330" spans="1:10" s="10" customFormat="1" ht="21.75">
      <c r="A330"/>
      <c r="B330"/>
      <c r="C330"/>
      <c r="D330"/>
      <c r="E330" s="189"/>
      <c r="F330" s="189"/>
      <c r="G330" s="189"/>
      <c r="H330" s="189"/>
      <c r="I330" s="101"/>
      <c r="J330" s="208"/>
    </row>
    <row r="331" spans="1:10" s="10" customFormat="1" ht="21.75">
      <c r="A331"/>
      <c r="B331"/>
      <c r="C331"/>
      <c r="D331"/>
      <c r="E331" s="189"/>
      <c r="F331" s="189"/>
      <c r="G331" s="189"/>
      <c r="H331" s="189"/>
      <c r="I331" s="101"/>
      <c r="J331" s="208"/>
    </row>
    <row r="332" spans="1:10" s="10" customFormat="1" ht="21.75">
      <c r="A332"/>
      <c r="B332"/>
      <c r="C332"/>
      <c r="D332"/>
      <c r="E332" s="189"/>
      <c r="F332" s="189"/>
      <c r="G332" s="189"/>
      <c r="H332" s="189"/>
      <c r="I332" s="101"/>
      <c r="J332" s="208"/>
    </row>
    <row r="333" spans="1:10" s="10" customFormat="1" ht="21.75">
      <c r="A333"/>
      <c r="B333"/>
      <c r="C333"/>
      <c r="D333"/>
      <c r="E333" s="189"/>
      <c r="F333" s="189"/>
      <c r="G333" s="189"/>
      <c r="H333" s="189"/>
      <c r="I333" s="101"/>
      <c r="J333" s="208"/>
    </row>
  </sheetData>
  <sheetProtection/>
  <mergeCells count="15">
    <mergeCell ref="C242:D242"/>
    <mergeCell ref="C243:D243"/>
    <mergeCell ref="C244:D244"/>
    <mergeCell ref="C65:D65"/>
    <mergeCell ref="C78:D78"/>
    <mergeCell ref="C149:D149"/>
    <mergeCell ref="C192:D192"/>
    <mergeCell ref="B233:D233"/>
    <mergeCell ref="C241:D241"/>
    <mergeCell ref="A1:I1"/>
    <mergeCell ref="A2:I2"/>
    <mergeCell ref="A3:I3"/>
    <mergeCell ref="A5:D8"/>
    <mergeCell ref="I5:I8"/>
    <mergeCell ref="C22:D22"/>
  </mergeCells>
  <printOptions horizontalCentered="1"/>
  <pageMargins left="0.7086614173228347" right="0.7086614173228347" top="0.9448818897637796" bottom="0.7480314960629921" header="0.5118110236220472" footer="0.118110236220472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HUASAI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2014-05-29T08:17:47Z</cp:lastPrinted>
  <dcterms:created xsi:type="dcterms:W3CDTF">2005-09-05T04:19:37Z</dcterms:created>
  <dcterms:modified xsi:type="dcterms:W3CDTF">2014-05-29T08:18:24Z</dcterms:modified>
  <cp:category/>
  <cp:version/>
  <cp:contentType/>
  <cp:contentStatus/>
</cp:coreProperties>
</file>